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er\Documents\ホムペUP用\"/>
    </mc:Choice>
  </mc:AlternateContent>
  <xr:revisionPtr revIDLastSave="0" documentId="13_ncr:1_{1AD8180F-2EE3-426D-9D65-56FC32FD88DA}" xr6:coauthVersionLast="47" xr6:coauthVersionMax="47" xr10:uidLastSave="{00000000-0000-0000-0000-000000000000}"/>
  <bookViews>
    <workbookView xWindow="-120" yWindow="-120" windowWidth="29040" windowHeight="15720" tabRatio="792" xr2:uid="{00000000-000D-0000-FFFF-FFFF00000000}"/>
  </bookViews>
  <sheets>
    <sheet name="市郡別・新聞別 " sheetId="18" r:id="rId1"/>
    <sheet name="秋田市" sheetId="28" r:id="rId2"/>
    <sheet name="潟上・男鹿・南秋・能代・山本" sheetId="31" r:id="rId3"/>
    <sheet name="横手・湯沢・雄勝" sheetId="3" r:id="rId4"/>
    <sheet name="大仙・仙北" sheetId="30" r:id="rId5"/>
    <sheet name="由利本荘・にかほ" sheetId="32" r:id="rId6"/>
    <sheet name="鹿角・北秋田" sheetId="33" r:id="rId7"/>
    <sheet name="大館市" sheetId="34" r:id="rId8"/>
  </sheets>
  <definedNames>
    <definedName name="_xlnm.Print_Area" localSheetId="3">横手・湯沢・雄勝!$A$1:$AB$38</definedName>
    <definedName name="_xlnm.Print_Area" localSheetId="2">潟上・男鹿・南秋・能代・山本!$A$1:$AB$38</definedName>
    <definedName name="_xlnm.Print_Area" localSheetId="0">'市郡別・新聞別 '!$A$1:$Q$27</definedName>
    <definedName name="_xlnm.Print_Area" localSheetId="6">鹿角・北秋田!$A$1:$AB$30</definedName>
    <definedName name="_xlnm.Print_Area" localSheetId="1">秋田市!$A$1:$AB$32</definedName>
    <definedName name="_xlnm.Print_Area" localSheetId="7">大館市!$A$1:$AB$24</definedName>
    <definedName name="_xlnm.Print_Area" localSheetId="4">大仙・仙北!$A$1:$AB$35</definedName>
    <definedName name="_xlnm.Print_Area" localSheetId="5">由利本荘・にかほ!$A$1:$AB$32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8" i="3" l="1"/>
  <c r="J21" i="34"/>
  <c r="J14" i="33"/>
  <c r="J16" i="33"/>
  <c r="J22" i="33"/>
  <c r="J24" i="33"/>
  <c r="J24" i="32"/>
  <c r="J28" i="32"/>
  <c r="J18" i="30"/>
  <c r="J23" i="30"/>
  <c r="J27" i="30"/>
  <c r="J19" i="3"/>
  <c r="J28" i="3"/>
  <c r="J12" i="31"/>
  <c r="J18" i="31"/>
  <c r="J23" i="31"/>
  <c r="J27" i="31"/>
  <c r="P14" i="33"/>
  <c r="V12" i="31"/>
  <c r="I12" i="31"/>
  <c r="B6" i="18" s="1"/>
  <c r="V21" i="34" l="1"/>
  <c r="U21" i="34"/>
  <c r="P21" i="34"/>
  <c r="O21" i="34"/>
  <c r="I21" i="34"/>
  <c r="B23" i="18" s="1"/>
  <c r="AB22" i="33"/>
  <c r="AA22" i="33"/>
  <c r="V22" i="33"/>
  <c r="U22" i="33"/>
  <c r="P22" i="33"/>
  <c r="O22" i="33"/>
  <c r="V14" i="33"/>
  <c r="U14" i="33"/>
  <c r="O14" i="33"/>
  <c r="I14" i="33"/>
  <c r="B19" i="18" s="1"/>
  <c r="V28" i="32"/>
  <c r="U28" i="32"/>
  <c r="D28" i="32"/>
  <c r="I28" i="32"/>
  <c r="B18" i="18" s="1"/>
  <c r="V24" i="32"/>
  <c r="U24" i="32"/>
  <c r="P24" i="32"/>
  <c r="O24" i="32"/>
  <c r="I24" i="32"/>
  <c r="V23" i="30"/>
  <c r="U23" i="30"/>
  <c r="V18" i="30"/>
  <c r="D18" i="30" s="1"/>
  <c r="U18" i="30"/>
  <c r="V32" i="3"/>
  <c r="U32" i="3"/>
  <c r="AB28" i="3"/>
  <c r="V28" i="3"/>
  <c r="U28" i="3"/>
  <c r="AB19" i="3"/>
  <c r="AA19" i="3"/>
  <c r="V19" i="3"/>
  <c r="U19" i="3"/>
  <c r="P28" i="3"/>
  <c r="O28" i="3"/>
  <c r="P19" i="3"/>
  <c r="O19" i="3"/>
  <c r="O18" i="31"/>
  <c r="U12" i="31"/>
  <c r="P33" i="31"/>
  <c r="O33" i="31"/>
  <c r="AB27" i="31"/>
  <c r="AA27" i="31"/>
  <c r="V27" i="31"/>
  <c r="U27" i="31"/>
  <c r="V15" i="28"/>
  <c r="U15" i="28"/>
  <c r="AB15" i="28"/>
  <c r="P15" i="28"/>
  <c r="J32" i="28"/>
  <c r="O15" i="28"/>
  <c r="G15" i="18"/>
  <c r="F15" i="18"/>
  <c r="K5" i="18"/>
  <c r="J5" i="18"/>
  <c r="B24" i="32" l="1"/>
  <c r="B17" i="18"/>
  <c r="B28" i="32"/>
  <c r="D24" i="32"/>
  <c r="C23" i="18"/>
  <c r="D23" i="18"/>
  <c r="E23" i="18"/>
  <c r="F23" i="18"/>
  <c r="G23" i="18"/>
  <c r="AA21" i="34"/>
  <c r="N23" i="18" s="1"/>
  <c r="AB21" i="34"/>
  <c r="O23" i="18" s="1"/>
  <c r="I24" i="33"/>
  <c r="B22" i="18" s="1"/>
  <c r="O21" i="18"/>
  <c r="N21" i="18"/>
  <c r="G21" i="18"/>
  <c r="F21" i="18"/>
  <c r="E21" i="18"/>
  <c r="D21" i="18"/>
  <c r="C21" i="18"/>
  <c r="I22" i="33"/>
  <c r="B21" i="18" s="1"/>
  <c r="AB16" i="33"/>
  <c r="O20" i="18" s="1"/>
  <c r="AA16" i="33"/>
  <c r="N20" i="18" s="1"/>
  <c r="AB14" i="33"/>
  <c r="O19" i="18" s="1"/>
  <c r="AA14" i="33"/>
  <c r="N19" i="18" s="1"/>
  <c r="G19" i="18"/>
  <c r="F19" i="18"/>
  <c r="E19" i="18"/>
  <c r="D19" i="18"/>
  <c r="C19" i="18"/>
  <c r="V16" i="33"/>
  <c r="G20" i="18" s="1"/>
  <c r="U16" i="33"/>
  <c r="F20" i="18" s="1"/>
  <c r="I16" i="33"/>
  <c r="B20" i="18" s="1"/>
  <c r="E17" i="18"/>
  <c r="D17" i="18"/>
  <c r="P19" i="18" l="1"/>
  <c r="P21" i="18"/>
  <c r="P23" i="18"/>
  <c r="P20" i="18"/>
  <c r="B16" i="33"/>
  <c r="N24" i="18"/>
  <c r="B24" i="33"/>
  <c r="P22" i="18"/>
  <c r="Q23" i="18"/>
  <c r="O24" i="18"/>
  <c r="Q19" i="18"/>
  <c r="Q21" i="18"/>
  <c r="C22" i="18"/>
  <c r="Q22" i="18" s="1"/>
  <c r="D24" i="33"/>
  <c r="C20" i="18"/>
  <c r="Q20" i="18" s="1"/>
  <c r="D16" i="33"/>
  <c r="D21" i="34"/>
  <c r="AB22" i="34" s="1"/>
  <c r="B21" i="34"/>
  <c r="AA22" i="34" s="1"/>
  <c r="B22" i="33"/>
  <c r="D22" i="33"/>
  <c r="B14" i="33"/>
  <c r="D14" i="33"/>
  <c r="G18" i="18"/>
  <c r="F18" i="18"/>
  <c r="P18" i="18" s="1"/>
  <c r="C18" i="18"/>
  <c r="Q18" i="18" s="1"/>
  <c r="G17" i="18"/>
  <c r="F17" i="18"/>
  <c r="P17" i="18" s="1"/>
  <c r="C17" i="18"/>
  <c r="E10" i="18"/>
  <c r="D10" i="18"/>
  <c r="J33" i="31"/>
  <c r="I33" i="31"/>
  <c r="B10" i="18" s="1"/>
  <c r="I9" i="18"/>
  <c r="I24" i="18" s="1"/>
  <c r="H9" i="18"/>
  <c r="H24" i="18" s="1"/>
  <c r="G9" i="18"/>
  <c r="F9" i="18"/>
  <c r="I27" i="31"/>
  <c r="B9" i="18" s="1"/>
  <c r="D23" i="31"/>
  <c r="I23" i="31"/>
  <c r="B8" i="18" s="1"/>
  <c r="P18" i="31"/>
  <c r="E7" i="18" s="1"/>
  <c r="D7" i="18"/>
  <c r="I18" i="31"/>
  <c r="B7" i="18" s="1"/>
  <c r="G6" i="18"/>
  <c r="F6" i="18"/>
  <c r="D27" i="30"/>
  <c r="I27" i="30"/>
  <c r="B16" i="18" s="1"/>
  <c r="I23" i="30"/>
  <c r="G14" i="18"/>
  <c r="F14" i="18"/>
  <c r="C14" i="18"/>
  <c r="I18" i="30"/>
  <c r="B14" i="18" s="1"/>
  <c r="C5" i="18"/>
  <c r="I32" i="28"/>
  <c r="B5" i="18" s="1"/>
  <c r="AA15" i="28"/>
  <c r="G5" i="18"/>
  <c r="F5" i="18"/>
  <c r="E5" i="18"/>
  <c r="D5" i="18"/>
  <c r="B15" i="18" l="1"/>
  <c r="P15" i="18" s="1"/>
  <c r="B27" i="30"/>
  <c r="P16" i="18"/>
  <c r="P14" i="18"/>
  <c r="B18" i="30"/>
  <c r="Q17" i="18"/>
  <c r="Q14" i="18"/>
  <c r="P8" i="18"/>
  <c r="B23" i="31"/>
  <c r="B12" i="31"/>
  <c r="P6" i="18"/>
  <c r="P7" i="18"/>
  <c r="B18" i="31"/>
  <c r="B27" i="31"/>
  <c r="P9" i="18"/>
  <c r="B33" i="31"/>
  <c r="P10" i="18"/>
  <c r="P5" i="18"/>
  <c r="Q5" i="18"/>
  <c r="C15" i="18"/>
  <c r="Q15" i="18" s="1"/>
  <c r="D23" i="30"/>
  <c r="AB28" i="30" s="1"/>
  <c r="AA3" i="30" s="1"/>
  <c r="C10" i="18"/>
  <c r="Q10" i="18" s="1"/>
  <c r="D33" i="31"/>
  <c r="C9" i="18"/>
  <c r="Q9" i="18" s="1"/>
  <c r="D27" i="31"/>
  <c r="C7" i="18"/>
  <c r="Q7" i="18" s="1"/>
  <c r="D18" i="31"/>
  <c r="C6" i="18"/>
  <c r="Q6" i="18" s="1"/>
  <c r="D12" i="31"/>
  <c r="C16" i="18"/>
  <c r="Q16" i="18" s="1"/>
  <c r="B23" i="30"/>
  <c r="C8" i="18"/>
  <c r="Q8" i="18" s="1"/>
  <c r="AA3" i="34"/>
  <c r="AA25" i="33"/>
  <c r="AB25" i="33"/>
  <c r="AA3" i="33" s="1"/>
  <c r="AA16" i="28"/>
  <c r="B32" i="28" s="1"/>
  <c r="AB16" i="28"/>
  <c r="I19" i="3"/>
  <c r="B11" i="18" s="1"/>
  <c r="AA28" i="30" l="1"/>
  <c r="AA3" i="28"/>
  <c r="D32" i="28"/>
  <c r="AB29" i="32"/>
  <c r="AA3" i="32" s="1"/>
  <c r="AA29" i="32"/>
  <c r="AB34" i="31"/>
  <c r="AA3" i="31" s="1"/>
  <c r="AA34" i="31"/>
  <c r="G13" i="18" l="1"/>
  <c r="F13" i="18"/>
  <c r="J32" i="3"/>
  <c r="I32" i="3"/>
  <c r="B13" i="18" s="1"/>
  <c r="M12" i="18"/>
  <c r="M24" i="18" s="1"/>
  <c r="L12" i="18"/>
  <c r="L24" i="18" s="1"/>
  <c r="G12" i="18"/>
  <c r="F12" i="18"/>
  <c r="E12" i="18"/>
  <c r="E24" i="18" s="1"/>
  <c r="D12" i="18"/>
  <c r="C12" i="18"/>
  <c r="I28" i="3"/>
  <c r="K11" i="18"/>
  <c r="K24" i="18" s="1"/>
  <c r="J11" i="18"/>
  <c r="J24" i="18" s="1"/>
  <c r="G11" i="18"/>
  <c r="F11" i="18"/>
  <c r="F24" i="18" s="1"/>
  <c r="E11" i="18"/>
  <c r="D11" i="18"/>
  <c r="C11" i="18"/>
  <c r="P12" i="18" l="1"/>
  <c r="B12" i="18"/>
  <c r="B32" i="3"/>
  <c r="P13" i="18"/>
  <c r="D24" i="18"/>
  <c r="P11" i="18"/>
  <c r="Q12" i="18"/>
  <c r="G24" i="18"/>
  <c r="Q11" i="18"/>
  <c r="C13" i="18"/>
  <c r="Q13" i="18" s="1"/>
  <c r="D32" i="3"/>
  <c r="D28" i="3"/>
  <c r="D19" i="3"/>
  <c r="B19" i="3"/>
  <c r="B28" i="3"/>
  <c r="C24" i="18" l="1"/>
  <c r="AB33" i="3"/>
  <c r="AA3" i="3" s="1"/>
  <c r="Q24" i="18"/>
  <c r="P24" i="18"/>
  <c r="AA33" i="3"/>
  <c r="B24" i="18"/>
  <c r="AA4" i="34" l="1"/>
  <c r="AA4" i="28"/>
  <c r="AA4" i="31"/>
  <c r="AA4" i="32"/>
  <c r="AA4" i="30"/>
  <c r="AA4" i="3"/>
  <c r="AA4" i="33"/>
</calcChain>
</file>

<file path=xl/sharedStrings.xml><?xml version="1.0" encoding="utf-8"?>
<sst xmlns="http://schemas.openxmlformats.org/spreadsheetml/2006/main" count="952" uniqueCount="445">
  <si>
    <t>町村</t>
    <rPh sb="0" eb="2">
      <t>チョウソン</t>
    </rPh>
    <phoneticPr fontId="2"/>
  </si>
  <si>
    <t>横手市・湯沢市・雄勝郡</t>
    <rPh sb="0" eb="3">
      <t>ヨコテシ</t>
    </rPh>
    <rPh sb="4" eb="6">
      <t>ユザワ</t>
    </rPh>
    <rPh sb="6" eb="7">
      <t>シ</t>
    </rPh>
    <rPh sb="8" eb="11">
      <t>オガチグン</t>
    </rPh>
    <phoneticPr fontId="2"/>
  </si>
  <si>
    <t>※１</t>
    <phoneticPr fontId="2"/>
  </si>
  <si>
    <t>(旧山本町)</t>
    <rPh sb="1" eb="2">
      <t>キュウ</t>
    </rPh>
    <rPh sb="2" eb="5">
      <t>ヤマモトマチ</t>
    </rPh>
    <phoneticPr fontId="2"/>
  </si>
  <si>
    <t>朝日新聞</t>
  </si>
  <si>
    <t>読売新聞</t>
  </si>
  <si>
    <t>申込部数</t>
  </si>
  <si>
    <t>秋田南</t>
  </si>
  <si>
    <t>御所野</t>
  </si>
  <si>
    <t>秋田南部</t>
  </si>
  <si>
    <t>四ツ小屋</t>
  </si>
  <si>
    <t>大館市</t>
    <rPh sb="0" eb="3">
      <t>オオダテシ</t>
    </rPh>
    <phoneticPr fontId="2"/>
  </si>
  <si>
    <t>鹿角市</t>
    <rPh sb="0" eb="1">
      <t>シカ</t>
    </rPh>
    <rPh sb="1" eb="2">
      <t>ツノ</t>
    </rPh>
    <rPh sb="2" eb="3">
      <t>シ</t>
    </rPh>
    <phoneticPr fontId="2"/>
  </si>
  <si>
    <t>秋田魁新報</t>
    <rPh sb="0" eb="2">
      <t>アキタ</t>
    </rPh>
    <rPh sb="2" eb="3">
      <t>サキガケ</t>
    </rPh>
    <rPh sb="3" eb="5">
      <t>シンポウ</t>
    </rPh>
    <phoneticPr fontId="2"/>
  </si>
  <si>
    <t>朝日新聞</t>
    <rPh sb="0" eb="2">
      <t>アサヒ</t>
    </rPh>
    <rPh sb="2" eb="4">
      <t>シンブン</t>
    </rPh>
    <phoneticPr fontId="2"/>
  </si>
  <si>
    <t>読売新聞</t>
    <rPh sb="0" eb="2">
      <t>ヨミウリ</t>
    </rPh>
    <rPh sb="2" eb="4">
      <t>シンブン</t>
    </rPh>
    <phoneticPr fontId="2"/>
  </si>
  <si>
    <t>毎日新聞</t>
    <rPh sb="0" eb="2">
      <t>マイニチ</t>
    </rPh>
    <rPh sb="2" eb="4">
      <t>シンブン</t>
    </rPh>
    <phoneticPr fontId="2"/>
  </si>
  <si>
    <t>産経新聞</t>
    <rPh sb="0" eb="2">
      <t>サンケイ</t>
    </rPh>
    <rPh sb="2" eb="4">
      <t>シンブン</t>
    </rPh>
    <phoneticPr fontId="2"/>
  </si>
  <si>
    <t>河北新報</t>
    <rPh sb="0" eb="2">
      <t>カホク</t>
    </rPh>
    <rPh sb="2" eb="4">
      <t>シンポウ</t>
    </rPh>
    <phoneticPr fontId="2"/>
  </si>
  <si>
    <t>北鹿新聞</t>
    <rPh sb="0" eb="1">
      <t>キタ</t>
    </rPh>
    <rPh sb="1" eb="2">
      <t>シカ</t>
    </rPh>
    <rPh sb="2" eb="4">
      <t>シンブン</t>
    </rPh>
    <phoneticPr fontId="2"/>
  </si>
  <si>
    <t>秋田市</t>
    <rPh sb="0" eb="3">
      <t>アキタシ</t>
    </rPh>
    <phoneticPr fontId="2"/>
  </si>
  <si>
    <t>男鹿市</t>
    <rPh sb="0" eb="3">
      <t>オガシ</t>
    </rPh>
    <phoneticPr fontId="2"/>
  </si>
  <si>
    <t>湯沢市</t>
    <rPh sb="0" eb="3">
      <t>ユザワシ</t>
    </rPh>
    <phoneticPr fontId="2"/>
  </si>
  <si>
    <t>横手市</t>
    <rPh sb="0" eb="3">
      <t>ヨコテシ</t>
    </rPh>
    <phoneticPr fontId="2"/>
  </si>
  <si>
    <t>能代市</t>
    <rPh sb="0" eb="3">
      <t>ノシロシ</t>
    </rPh>
    <phoneticPr fontId="2"/>
  </si>
  <si>
    <t>合計</t>
    <rPh sb="0" eb="2">
      <t>ゴウケイ</t>
    </rPh>
    <phoneticPr fontId="2"/>
  </si>
  <si>
    <t>羽後町</t>
    <rPh sb="0" eb="3">
      <t>ウゴマチ</t>
    </rPh>
    <phoneticPr fontId="2"/>
  </si>
  <si>
    <t>刈和野</t>
    <rPh sb="0" eb="3">
      <t>カリワノ</t>
    </rPh>
    <phoneticPr fontId="2"/>
  </si>
  <si>
    <t>本荘東</t>
    <rPh sb="0" eb="2">
      <t>ホンジョウ</t>
    </rPh>
    <rPh sb="2" eb="3">
      <t>ヒガシ</t>
    </rPh>
    <phoneticPr fontId="2"/>
  </si>
  <si>
    <t>本荘北</t>
    <rPh sb="0" eb="2">
      <t>ホンジョウ</t>
    </rPh>
    <rPh sb="2" eb="3">
      <t>キタ</t>
    </rPh>
    <phoneticPr fontId="2"/>
  </si>
  <si>
    <t>本荘南</t>
    <rPh sb="0" eb="2">
      <t>ホンジョウ</t>
    </rPh>
    <rPh sb="2" eb="3">
      <t>ミナミ</t>
    </rPh>
    <phoneticPr fontId="2"/>
  </si>
  <si>
    <t>小坂町</t>
    <rPh sb="0" eb="3">
      <t>コサカマチ</t>
    </rPh>
    <phoneticPr fontId="2"/>
  </si>
  <si>
    <t>大館北</t>
    <rPh sb="0" eb="2">
      <t>オオダテ</t>
    </rPh>
    <rPh sb="2" eb="3">
      <t>キタ</t>
    </rPh>
    <phoneticPr fontId="2"/>
  </si>
  <si>
    <t>米内沢</t>
    <rPh sb="0" eb="3">
      <t>ヨナイザワ</t>
    </rPh>
    <phoneticPr fontId="2"/>
  </si>
  <si>
    <t>西南部</t>
    <rPh sb="0" eb="3">
      <t>セイナンブ</t>
    </rPh>
    <phoneticPr fontId="2"/>
  </si>
  <si>
    <t>八郎潟町</t>
    <rPh sb="0" eb="4">
      <t>ハチロウガタマチ</t>
    </rPh>
    <phoneticPr fontId="2"/>
  </si>
  <si>
    <t>五城目町</t>
    <rPh sb="0" eb="4">
      <t>ゴジョウメマチ</t>
    </rPh>
    <phoneticPr fontId="2"/>
  </si>
  <si>
    <t>（旧増田町）</t>
    <rPh sb="1" eb="2">
      <t>キュウ</t>
    </rPh>
    <rPh sb="2" eb="5">
      <t>マスダマチ</t>
    </rPh>
    <phoneticPr fontId="2"/>
  </si>
  <si>
    <t>（旧十文字町）</t>
    <rPh sb="1" eb="2">
      <t>キュウ</t>
    </rPh>
    <rPh sb="2" eb="6">
      <t>ジュウモンジマチ</t>
    </rPh>
    <phoneticPr fontId="2"/>
  </si>
  <si>
    <t>（旧山内村）</t>
    <rPh sb="1" eb="2">
      <t>キュウ</t>
    </rPh>
    <rPh sb="2" eb="5">
      <t>サンナイムラ</t>
    </rPh>
    <phoneticPr fontId="2"/>
  </si>
  <si>
    <t>（旧平鹿町）</t>
    <rPh sb="1" eb="2">
      <t>キュウ</t>
    </rPh>
    <rPh sb="2" eb="5">
      <t>ヒラカマチ</t>
    </rPh>
    <phoneticPr fontId="2"/>
  </si>
  <si>
    <t>（旧雄物川町）</t>
    <rPh sb="1" eb="2">
      <t>キュウ</t>
    </rPh>
    <rPh sb="2" eb="6">
      <t>オモノガワマチ</t>
    </rPh>
    <phoneticPr fontId="2"/>
  </si>
  <si>
    <t>（旧大森町）</t>
    <rPh sb="1" eb="2">
      <t>キュウ</t>
    </rPh>
    <rPh sb="2" eb="5">
      <t>オオモリマチ</t>
    </rPh>
    <phoneticPr fontId="2"/>
  </si>
  <si>
    <t>（旧田沢湖町）</t>
    <rPh sb="1" eb="2">
      <t>キュウ</t>
    </rPh>
    <rPh sb="2" eb="6">
      <t>タザワコマチ</t>
    </rPh>
    <phoneticPr fontId="2"/>
  </si>
  <si>
    <t>（旧西木村）</t>
    <rPh sb="1" eb="2">
      <t>キュウ</t>
    </rPh>
    <rPh sb="2" eb="4">
      <t>ニシキ</t>
    </rPh>
    <rPh sb="4" eb="5">
      <t>ムラ</t>
    </rPh>
    <phoneticPr fontId="2"/>
  </si>
  <si>
    <t>（旧仁賀保町）</t>
    <rPh sb="1" eb="2">
      <t>キュウ</t>
    </rPh>
    <rPh sb="2" eb="6">
      <t>ニカホマチ</t>
    </rPh>
    <phoneticPr fontId="2"/>
  </si>
  <si>
    <t>（旧金浦町）</t>
    <rPh sb="1" eb="2">
      <t>キュウ</t>
    </rPh>
    <rPh sb="2" eb="5">
      <t>コノウラマチ</t>
    </rPh>
    <phoneticPr fontId="2"/>
  </si>
  <si>
    <t>（旧象潟町）</t>
    <rPh sb="1" eb="2">
      <t>キュウ</t>
    </rPh>
    <rPh sb="2" eb="5">
      <t>キサカタマチ</t>
    </rPh>
    <phoneticPr fontId="2"/>
  </si>
  <si>
    <t>（旧雄和町）</t>
    <rPh sb="1" eb="2">
      <t>キュウ</t>
    </rPh>
    <rPh sb="2" eb="4">
      <t>ユウワ</t>
    </rPh>
    <rPh sb="4" eb="5">
      <t>マチ</t>
    </rPh>
    <phoneticPr fontId="2"/>
  </si>
  <si>
    <t>（旧天王町）</t>
    <rPh sb="1" eb="2">
      <t>キュウ</t>
    </rPh>
    <rPh sb="2" eb="5">
      <t>テンノウマチ</t>
    </rPh>
    <phoneticPr fontId="2"/>
  </si>
  <si>
    <t>潟上市</t>
    <rPh sb="0" eb="1">
      <t>ガタ</t>
    </rPh>
    <rPh sb="1" eb="2">
      <t>ウエ</t>
    </rPh>
    <rPh sb="2" eb="3">
      <t>シ</t>
    </rPh>
    <phoneticPr fontId="2"/>
  </si>
  <si>
    <t>（旧雄勝町）</t>
    <rPh sb="1" eb="2">
      <t>キュウ</t>
    </rPh>
    <rPh sb="2" eb="5">
      <t>オガチマチ</t>
    </rPh>
    <phoneticPr fontId="2"/>
  </si>
  <si>
    <t>(旧稲川町）</t>
    <rPh sb="1" eb="2">
      <t>キュウ</t>
    </rPh>
    <rPh sb="2" eb="5">
      <t>イナカワマチ</t>
    </rPh>
    <phoneticPr fontId="2"/>
  </si>
  <si>
    <t>（旧仙北町）</t>
    <rPh sb="1" eb="2">
      <t>キュウ</t>
    </rPh>
    <rPh sb="2" eb="5">
      <t>センボクマチ</t>
    </rPh>
    <phoneticPr fontId="2"/>
  </si>
  <si>
    <t>（旧神岡町）</t>
    <rPh sb="1" eb="2">
      <t>キュウ</t>
    </rPh>
    <rPh sb="2" eb="5">
      <t>カミオカマチ</t>
    </rPh>
    <phoneticPr fontId="2"/>
  </si>
  <si>
    <t>（旧南外村）</t>
    <rPh sb="1" eb="2">
      <t>キュウ</t>
    </rPh>
    <rPh sb="2" eb="4">
      <t>ナンガイ</t>
    </rPh>
    <rPh sb="4" eb="5">
      <t>ムラ</t>
    </rPh>
    <phoneticPr fontId="2"/>
  </si>
  <si>
    <t>（旧西仙北町）</t>
    <rPh sb="1" eb="2">
      <t>キュウ</t>
    </rPh>
    <rPh sb="2" eb="5">
      <t>ニシセンボク</t>
    </rPh>
    <rPh sb="5" eb="6">
      <t>マチ</t>
    </rPh>
    <phoneticPr fontId="2"/>
  </si>
  <si>
    <t>（旧協和町）</t>
    <rPh sb="1" eb="2">
      <t>キュウ</t>
    </rPh>
    <rPh sb="2" eb="4">
      <t>キョウワ</t>
    </rPh>
    <rPh sb="4" eb="5">
      <t>マチ</t>
    </rPh>
    <phoneticPr fontId="2"/>
  </si>
  <si>
    <t>（旧太田町）</t>
    <rPh sb="1" eb="2">
      <t>キュウ</t>
    </rPh>
    <rPh sb="2" eb="5">
      <t>オオタマチ</t>
    </rPh>
    <phoneticPr fontId="2"/>
  </si>
  <si>
    <t>（旧中仙町）</t>
    <rPh sb="1" eb="2">
      <t>キュウ</t>
    </rPh>
    <rPh sb="2" eb="5">
      <t>ナカセンマチ</t>
    </rPh>
    <phoneticPr fontId="2"/>
  </si>
  <si>
    <t>（旧岩城町）</t>
    <rPh sb="1" eb="2">
      <t>キュウ</t>
    </rPh>
    <rPh sb="2" eb="5">
      <t>イワキマチ</t>
    </rPh>
    <phoneticPr fontId="2"/>
  </si>
  <si>
    <t>（旧大内町）</t>
    <rPh sb="1" eb="2">
      <t>キュウ</t>
    </rPh>
    <rPh sb="2" eb="4">
      <t>オオウチ</t>
    </rPh>
    <rPh sb="4" eb="5">
      <t>マチ</t>
    </rPh>
    <phoneticPr fontId="2"/>
  </si>
  <si>
    <t>（旧由利町）</t>
    <rPh sb="1" eb="2">
      <t>キュウ</t>
    </rPh>
    <rPh sb="2" eb="4">
      <t>ユリ</t>
    </rPh>
    <rPh sb="4" eb="5">
      <t>マチ</t>
    </rPh>
    <phoneticPr fontId="2"/>
  </si>
  <si>
    <t>（旧東由利町）</t>
    <rPh sb="1" eb="2">
      <t>キュウ</t>
    </rPh>
    <rPh sb="2" eb="6">
      <t>ヒガシユリマチ</t>
    </rPh>
    <phoneticPr fontId="2"/>
  </si>
  <si>
    <t>（旧矢島町）</t>
    <rPh sb="1" eb="2">
      <t>キュウ</t>
    </rPh>
    <rPh sb="2" eb="5">
      <t>ヤシママチ</t>
    </rPh>
    <phoneticPr fontId="2"/>
  </si>
  <si>
    <t>（旧鳥海町）</t>
    <rPh sb="1" eb="2">
      <t>キュウ</t>
    </rPh>
    <rPh sb="2" eb="5">
      <t>チョウカイマチ</t>
    </rPh>
    <phoneticPr fontId="2"/>
  </si>
  <si>
    <t>（旧西目町）</t>
    <rPh sb="1" eb="2">
      <t>キュウ</t>
    </rPh>
    <rPh sb="2" eb="5">
      <t>ニシメマチ</t>
    </rPh>
    <phoneticPr fontId="2"/>
  </si>
  <si>
    <t>（旧比内町）</t>
    <rPh sb="1" eb="2">
      <t>キュウ</t>
    </rPh>
    <rPh sb="2" eb="5">
      <t>ヒナイマチ</t>
    </rPh>
    <phoneticPr fontId="2"/>
  </si>
  <si>
    <t>（旧合川町）</t>
    <rPh sb="1" eb="2">
      <t>キュウ</t>
    </rPh>
    <rPh sb="2" eb="5">
      <t>アイカワマチ</t>
    </rPh>
    <phoneticPr fontId="2"/>
  </si>
  <si>
    <t>（旧阿仁町）</t>
    <rPh sb="1" eb="2">
      <t>キュウ</t>
    </rPh>
    <rPh sb="2" eb="5">
      <t>アニマチ</t>
    </rPh>
    <phoneticPr fontId="2"/>
  </si>
  <si>
    <t>美郷町</t>
    <rPh sb="0" eb="2">
      <t>ミサト</t>
    </rPh>
    <rPh sb="2" eb="3">
      <t>マチ</t>
    </rPh>
    <phoneticPr fontId="2"/>
  </si>
  <si>
    <t>折　込　日</t>
    <rPh sb="0" eb="1">
      <t>オリ</t>
    </rPh>
    <rPh sb="2" eb="3">
      <t>コミ</t>
    </rPh>
    <rPh sb="4" eb="5">
      <t>ヒ</t>
    </rPh>
    <phoneticPr fontId="2"/>
  </si>
  <si>
    <t>頁　部　数</t>
    <rPh sb="0" eb="1">
      <t>ページ</t>
    </rPh>
    <rPh sb="2" eb="3">
      <t>ブ</t>
    </rPh>
    <rPh sb="4" eb="5">
      <t>カズ</t>
    </rPh>
    <phoneticPr fontId="2"/>
  </si>
  <si>
    <t>折込総部数</t>
    <rPh sb="0" eb="2">
      <t>オリコミ</t>
    </rPh>
    <rPh sb="2" eb="3">
      <t>ソウ</t>
    </rPh>
    <rPh sb="3" eb="5">
      <t>ブスウ</t>
    </rPh>
    <phoneticPr fontId="2"/>
  </si>
  <si>
    <t>（旧昭和町）　　　　　　　　　　　　（旧飯田川町）</t>
    <rPh sb="1" eb="2">
      <t>キュウ</t>
    </rPh>
    <rPh sb="2" eb="4">
      <t>ショウワ</t>
    </rPh>
    <rPh sb="4" eb="5">
      <t>マチ</t>
    </rPh>
    <rPh sb="19" eb="20">
      <t>キュウ</t>
    </rPh>
    <rPh sb="20" eb="23">
      <t>イイタガワ</t>
    </rPh>
    <rPh sb="23" eb="24">
      <t>マチ</t>
    </rPh>
    <phoneticPr fontId="2"/>
  </si>
  <si>
    <t>雄勝郡</t>
    <rPh sb="0" eb="3">
      <t>オガチグン</t>
    </rPh>
    <phoneticPr fontId="2"/>
  </si>
  <si>
    <t>東成瀬村</t>
    <rPh sb="0" eb="4">
      <t>ヒガシナルセムラ</t>
    </rPh>
    <phoneticPr fontId="2"/>
  </si>
  <si>
    <t>南秋田郡</t>
    <rPh sb="0" eb="4">
      <t>ミナミアキタグン</t>
    </rPh>
    <phoneticPr fontId="2"/>
  </si>
  <si>
    <t>山本郡</t>
    <rPh sb="0" eb="3">
      <t>ヤマモトグン</t>
    </rPh>
    <phoneticPr fontId="2"/>
  </si>
  <si>
    <t>井川町</t>
    <rPh sb="0" eb="3">
      <t>イカワマチ</t>
    </rPh>
    <phoneticPr fontId="2"/>
  </si>
  <si>
    <t>大潟村</t>
    <rPh sb="0" eb="3">
      <t>オオガタムラ</t>
    </rPh>
    <phoneticPr fontId="2"/>
  </si>
  <si>
    <t>藤里町</t>
    <rPh sb="0" eb="3">
      <t>フジサトマチ</t>
    </rPh>
    <phoneticPr fontId="2"/>
  </si>
  <si>
    <t>鹿角郡</t>
    <rPh sb="0" eb="1">
      <t>シカ</t>
    </rPh>
    <rPh sb="1" eb="2">
      <t>ツノ</t>
    </rPh>
    <rPh sb="2" eb="3">
      <t>グン</t>
    </rPh>
    <phoneticPr fontId="2"/>
  </si>
  <si>
    <t>仙北郡</t>
    <rPh sb="0" eb="3">
      <t>センボクグン</t>
    </rPh>
    <phoneticPr fontId="2"/>
  </si>
  <si>
    <t>サ　イ　ズ</t>
    <phoneticPr fontId="2"/>
  </si>
  <si>
    <t>販売店名</t>
    <rPh sb="0" eb="2">
      <t>ハンバイ</t>
    </rPh>
    <rPh sb="2" eb="4">
      <t>テンメイ</t>
    </rPh>
    <phoneticPr fontId="2"/>
  </si>
  <si>
    <t>注）当社部数表は市郡別の表示になっておりますが、それ以外の市町村を担当している場合がございますので、必ず下記販売店情報をご確認ください。</t>
    <rPh sb="0" eb="1">
      <t>チュウ</t>
    </rPh>
    <rPh sb="2" eb="4">
      <t>トウシャ</t>
    </rPh>
    <rPh sb="4" eb="6">
      <t>ブスウ</t>
    </rPh>
    <rPh sb="6" eb="7">
      <t>ヒョウ</t>
    </rPh>
    <rPh sb="8" eb="9">
      <t>シ</t>
    </rPh>
    <rPh sb="9" eb="10">
      <t>グン</t>
    </rPh>
    <rPh sb="10" eb="11">
      <t>ベツ</t>
    </rPh>
    <rPh sb="12" eb="14">
      <t>ヒョウジ</t>
    </rPh>
    <rPh sb="26" eb="28">
      <t>イガイ</t>
    </rPh>
    <rPh sb="29" eb="32">
      <t>シチョウソン</t>
    </rPh>
    <rPh sb="33" eb="35">
      <t>タントウ</t>
    </rPh>
    <rPh sb="39" eb="41">
      <t>バアイ</t>
    </rPh>
    <rPh sb="50" eb="51">
      <t>カナラ</t>
    </rPh>
    <rPh sb="52" eb="54">
      <t>カキ</t>
    </rPh>
    <rPh sb="54" eb="57">
      <t>ハンバイテン</t>
    </rPh>
    <rPh sb="57" eb="59">
      <t>ジョウホウ</t>
    </rPh>
    <rPh sb="61" eb="63">
      <t>カクニン</t>
    </rPh>
    <phoneticPr fontId="2"/>
  </si>
  <si>
    <t>上小阿仁村</t>
    <rPh sb="0" eb="5">
      <t>カミコアニムラ</t>
    </rPh>
    <phoneticPr fontId="2"/>
  </si>
  <si>
    <t>（旧二ツ井町）</t>
    <rPh sb="1" eb="2">
      <t>キュウ</t>
    </rPh>
    <rPh sb="2" eb="3">
      <t>フタ</t>
    </rPh>
    <rPh sb="4" eb="6">
      <t>イマチ</t>
    </rPh>
    <phoneticPr fontId="2"/>
  </si>
  <si>
    <t>地区計</t>
    <rPh sb="0" eb="2">
      <t>チク</t>
    </rPh>
    <rPh sb="2" eb="3">
      <t>ケイ</t>
    </rPh>
    <phoneticPr fontId="2"/>
  </si>
  <si>
    <t>秋田県市郡別・新聞別折込部数表</t>
    <phoneticPr fontId="2"/>
  </si>
  <si>
    <t>印刷会社</t>
    <rPh sb="0" eb="2">
      <t>インサツ</t>
    </rPh>
    <rPh sb="2" eb="4">
      <t>カイシャ</t>
    </rPh>
    <phoneticPr fontId="2"/>
  </si>
  <si>
    <t>搬入日時</t>
    <rPh sb="0" eb="2">
      <t>ハンニュウ</t>
    </rPh>
    <rPh sb="2" eb="4">
      <t>ニチジ</t>
    </rPh>
    <phoneticPr fontId="2"/>
  </si>
  <si>
    <t>※9</t>
    <phoneticPr fontId="2"/>
  </si>
  <si>
    <t>（旧角館町）</t>
    <rPh sb="1" eb="2">
      <t>キュウ</t>
    </rPh>
    <rPh sb="2" eb="5">
      <t>カクノダテマチ</t>
    </rPh>
    <phoneticPr fontId="2"/>
  </si>
  <si>
    <t>市　郡</t>
    <rPh sb="0" eb="1">
      <t>シ</t>
    </rPh>
    <rPh sb="2" eb="3">
      <t>グン</t>
    </rPh>
    <phoneticPr fontId="2"/>
  </si>
  <si>
    <t>千　 屋</t>
    <rPh sb="0" eb="1">
      <t>セン</t>
    </rPh>
    <rPh sb="3" eb="4">
      <t>ヤ</t>
    </rPh>
    <phoneticPr fontId="2"/>
  </si>
  <si>
    <t>北秋田</t>
    <rPh sb="0" eb="3">
      <t>キタアキタ</t>
    </rPh>
    <phoneticPr fontId="2"/>
  </si>
  <si>
    <t>※8</t>
    <phoneticPr fontId="2"/>
  </si>
  <si>
    <t>※10</t>
    <phoneticPr fontId="2"/>
  </si>
  <si>
    <t>※5　魁一日市は、五城目町の一部を含む。</t>
    <rPh sb="3" eb="4">
      <t>サキガケ</t>
    </rPh>
    <rPh sb="4" eb="6">
      <t>イチジツ</t>
    </rPh>
    <rPh sb="6" eb="7">
      <t>シ</t>
    </rPh>
    <phoneticPr fontId="2"/>
  </si>
  <si>
    <t>※4</t>
    <phoneticPr fontId="2"/>
  </si>
  <si>
    <t>※5</t>
    <phoneticPr fontId="2"/>
  </si>
  <si>
    <t>※6</t>
    <phoneticPr fontId="2"/>
  </si>
  <si>
    <t>※7</t>
    <phoneticPr fontId="2"/>
  </si>
  <si>
    <t>北秋田郡</t>
    <rPh sb="0" eb="4">
      <t>キタアキタグン</t>
    </rPh>
    <phoneticPr fontId="2"/>
  </si>
  <si>
    <t>八峰町</t>
    <rPh sb="0" eb="3">
      <t>ハッポウチョウ</t>
    </rPh>
    <phoneticPr fontId="2"/>
  </si>
  <si>
    <t>※11</t>
    <phoneticPr fontId="2"/>
  </si>
  <si>
    <t>※12</t>
    <phoneticPr fontId="2"/>
  </si>
  <si>
    <t>※13</t>
    <phoneticPr fontId="2"/>
  </si>
  <si>
    <t>※14</t>
    <phoneticPr fontId="2"/>
  </si>
  <si>
    <t>※1　魁昭和は、飯田川を含む。</t>
    <rPh sb="3" eb="4">
      <t>サキガケ</t>
    </rPh>
    <rPh sb="4" eb="6">
      <t>ショウワ</t>
    </rPh>
    <rPh sb="12" eb="13">
      <t>フク</t>
    </rPh>
    <phoneticPr fontId="2"/>
  </si>
  <si>
    <t>※2　魁船越は、若美の一部を含む。</t>
    <rPh sb="3" eb="4">
      <t>サキガケ</t>
    </rPh>
    <rPh sb="8" eb="9">
      <t>ワカ</t>
    </rPh>
    <rPh sb="9" eb="10">
      <t>ビ</t>
    </rPh>
    <rPh sb="11" eb="13">
      <t>イチブ</t>
    </rPh>
    <rPh sb="14" eb="15">
      <t>フク</t>
    </rPh>
    <phoneticPr fontId="2"/>
  </si>
  <si>
    <t>※3　魁脇本は、若美の一部を含む。</t>
    <rPh sb="3" eb="4">
      <t>サキガケ</t>
    </rPh>
    <rPh sb="4" eb="6">
      <t>ワキモト</t>
    </rPh>
    <rPh sb="8" eb="9">
      <t>ワカ</t>
    </rPh>
    <rPh sb="9" eb="10">
      <t>ビ</t>
    </rPh>
    <rPh sb="11" eb="13">
      <t>イチブ</t>
    </rPh>
    <rPh sb="14" eb="15">
      <t>フク</t>
    </rPh>
    <phoneticPr fontId="2"/>
  </si>
  <si>
    <t>※1</t>
    <phoneticPr fontId="2"/>
  </si>
  <si>
    <t>大館西</t>
    <rPh sb="0" eb="2">
      <t>オオダテ</t>
    </rPh>
    <rPh sb="2" eb="3">
      <t>ニシ</t>
    </rPh>
    <phoneticPr fontId="2"/>
  </si>
  <si>
    <t>※8　朝日船越は、若美・潟上市(天王)の一部を含む。</t>
    <rPh sb="3" eb="5">
      <t>アサヒ</t>
    </rPh>
    <phoneticPr fontId="2"/>
  </si>
  <si>
    <t>※3</t>
    <phoneticPr fontId="2"/>
  </si>
  <si>
    <t>※2</t>
    <phoneticPr fontId="2"/>
  </si>
  <si>
    <t>（市郡別の部数について）　新聞販売店の担当エリアが市郡を跨いでいる場合がございます。地区別部数表の販売店情報（※欄）をご確認ください。</t>
    <rPh sb="1" eb="2">
      <t>シ</t>
    </rPh>
    <rPh sb="2" eb="3">
      <t>グン</t>
    </rPh>
    <rPh sb="3" eb="4">
      <t>ベツ</t>
    </rPh>
    <rPh sb="5" eb="7">
      <t>ブスウ</t>
    </rPh>
    <rPh sb="13" eb="15">
      <t>シンブン</t>
    </rPh>
    <rPh sb="15" eb="18">
      <t>ハンバイテン</t>
    </rPh>
    <rPh sb="19" eb="21">
      <t>タントウ</t>
    </rPh>
    <rPh sb="25" eb="26">
      <t>シ</t>
    </rPh>
    <rPh sb="26" eb="27">
      <t>グン</t>
    </rPh>
    <rPh sb="28" eb="29">
      <t>マタ</t>
    </rPh>
    <rPh sb="33" eb="35">
      <t>バアイ</t>
    </rPh>
    <rPh sb="42" eb="44">
      <t>チク</t>
    </rPh>
    <rPh sb="44" eb="45">
      <t>ベツ</t>
    </rPh>
    <rPh sb="45" eb="47">
      <t>ブスウ</t>
    </rPh>
    <rPh sb="47" eb="48">
      <t>ヒョウ</t>
    </rPh>
    <rPh sb="49" eb="52">
      <t>ハンバイテン</t>
    </rPh>
    <rPh sb="52" eb="54">
      <t>ジョウホウ</t>
    </rPh>
    <rPh sb="56" eb="57">
      <t>ラン</t>
    </rPh>
    <rPh sb="60" eb="62">
      <t>カクニン</t>
    </rPh>
    <phoneticPr fontId="2"/>
  </si>
  <si>
    <t>上記の部数は、販売店の部数を合算したものです。</t>
    <rPh sb="0" eb="2">
      <t>ジョウキ</t>
    </rPh>
    <rPh sb="3" eb="5">
      <t>ブスウ</t>
    </rPh>
    <rPh sb="7" eb="10">
      <t>ハンバイテン</t>
    </rPh>
    <rPh sb="11" eb="13">
      <t>ブスウ</t>
    </rPh>
    <rPh sb="14" eb="16">
      <t>ガッサン</t>
    </rPh>
    <phoneticPr fontId="2"/>
  </si>
  <si>
    <t>※3　朝日秋田南部は、旧河辺町を含む。</t>
    <rPh sb="3" eb="5">
      <t>アサヒ</t>
    </rPh>
    <rPh sb="5" eb="7">
      <t>アキタ</t>
    </rPh>
    <rPh sb="7" eb="9">
      <t>ナンブ</t>
    </rPh>
    <rPh sb="11" eb="12">
      <t>キュウ</t>
    </rPh>
    <rPh sb="12" eb="15">
      <t>カワベマチ</t>
    </rPh>
    <phoneticPr fontId="2"/>
  </si>
  <si>
    <t>※4　朝日追分は、潟上市(天王)の一部を含む。</t>
    <rPh sb="3" eb="5">
      <t>アサヒ</t>
    </rPh>
    <rPh sb="5" eb="7">
      <t>オイワケ</t>
    </rPh>
    <rPh sb="9" eb="10">
      <t>ガタ</t>
    </rPh>
    <rPh sb="10" eb="11">
      <t>ウエ</t>
    </rPh>
    <rPh sb="11" eb="12">
      <t>シ</t>
    </rPh>
    <phoneticPr fontId="2"/>
  </si>
  <si>
    <t>※5　読売秋田南部は、旧雄和町を含む。</t>
    <rPh sb="3" eb="5">
      <t>ヨミウリ</t>
    </rPh>
    <rPh sb="5" eb="7">
      <t>アキタ</t>
    </rPh>
    <rPh sb="7" eb="9">
      <t>ナンブ</t>
    </rPh>
    <rPh sb="11" eb="12">
      <t>キュウ</t>
    </rPh>
    <rPh sb="14" eb="15">
      <t>マチ</t>
    </rPh>
    <phoneticPr fontId="2"/>
  </si>
  <si>
    <t>※6　読売新屋は、下浜地区のＡ、Ｍ、Ｎも取り扱う。</t>
    <rPh sb="3" eb="5">
      <t>ヨミウリ</t>
    </rPh>
    <rPh sb="5" eb="7">
      <t>アラヤ</t>
    </rPh>
    <rPh sb="20" eb="21">
      <t>ト</t>
    </rPh>
    <rPh sb="22" eb="23">
      <t>アツカ</t>
    </rPh>
    <phoneticPr fontId="2"/>
  </si>
  <si>
    <t>M</t>
    <phoneticPr fontId="2"/>
  </si>
  <si>
    <t>SK</t>
    <phoneticPr fontId="2"/>
  </si>
  <si>
    <t>雄和</t>
    <rPh sb="0" eb="1">
      <t>ユウ</t>
    </rPh>
    <rPh sb="1" eb="2">
      <t>ワ</t>
    </rPh>
    <phoneticPr fontId="2"/>
  </si>
  <si>
    <t>NSK</t>
    <phoneticPr fontId="2"/>
  </si>
  <si>
    <t>AMN</t>
    <phoneticPr fontId="2"/>
  </si>
  <si>
    <t>秋田東部</t>
    <rPh sb="2" eb="4">
      <t>トウブ</t>
    </rPh>
    <phoneticPr fontId="2"/>
  </si>
  <si>
    <t>K</t>
    <phoneticPr fontId="2"/>
  </si>
  <si>
    <t>天王</t>
    <rPh sb="0" eb="1">
      <t>テン</t>
    </rPh>
    <rPh sb="1" eb="2">
      <t>オウ</t>
    </rPh>
    <phoneticPr fontId="2"/>
  </si>
  <si>
    <t>AYMN</t>
    <phoneticPr fontId="2"/>
  </si>
  <si>
    <t>N</t>
    <phoneticPr fontId="2"/>
  </si>
  <si>
    <t>昭和</t>
    <rPh sb="0" eb="2">
      <t>ショウワ</t>
    </rPh>
    <phoneticPr fontId="2"/>
  </si>
  <si>
    <t>船越</t>
    <rPh sb="0" eb="1">
      <t>フナ</t>
    </rPh>
    <rPh sb="1" eb="2">
      <t>コ</t>
    </rPh>
    <phoneticPr fontId="2"/>
  </si>
  <si>
    <t>脇本</t>
    <rPh sb="0" eb="1">
      <t>ワキ</t>
    </rPh>
    <rPh sb="1" eb="2">
      <t>ホン</t>
    </rPh>
    <phoneticPr fontId="2"/>
  </si>
  <si>
    <t>北浦</t>
    <rPh sb="0" eb="1">
      <t>キタ</t>
    </rPh>
    <rPh sb="1" eb="2">
      <t>ウラ</t>
    </rPh>
    <phoneticPr fontId="2"/>
  </si>
  <si>
    <t>五里合</t>
    <rPh sb="0" eb="3">
      <t>イリアイ</t>
    </rPh>
    <phoneticPr fontId="2"/>
  </si>
  <si>
    <t>船川</t>
    <rPh sb="0" eb="1">
      <t>フナ</t>
    </rPh>
    <rPh sb="1" eb="2">
      <t>カワ</t>
    </rPh>
    <phoneticPr fontId="2"/>
  </si>
  <si>
    <t>井川</t>
    <rPh sb="0" eb="1">
      <t>イ</t>
    </rPh>
    <rPh sb="1" eb="2">
      <t>カワ</t>
    </rPh>
    <phoneticPr fontId="2"/>
  </si>
  <si>
    <t>一日市</t>
    <rPh sb="0" eb="3">
      <t>ヒトイチ</t>
    </rPh>
    <phoneticPr fontId="2"/>
  </si>
  <si>
    <t>五城目</t>
    <rPh sb="0" eb="3">
      <t>ゴジョウメ</t>
    </rPh>
    <phoneticPr fontId="2"/>
  </si>
  <si>
    <t>能代南</t>
    <rPh sb="0" eb="2">
      <t>ノシロ</t>
    </rPh>
    <rPh sb="2" eb="3">
      <t>ミナミ</t>
    </rPh>
    <phoneticPr fontId="2"/>
  </si>
  <si>
    <t>能代西</t>
    <rPh sb="0" eb="2">
      <t>ノシロ</t>
    </rPh>
    <rPh sb="2" eb="3">
      <t>ニシ</t>
    </rPh>
    <phoneticPr fontId="2"/>
  </si>
  <si>
    <t>二ツ井</t>
    <rPh sb="0" eb="3">
      <t>フタツイ</t>
    </rPh>
    <phoneticPr fontId="2"/>
  </si>
  <si>
    <t>八森岩館</t>
    <rPh sb="3" eb="4">
      <t>タテ</t>
    </rPh>
    <phoneticPr fontId="2"/>
  </si>
  <si>
    <t>藤里</t>
    <rPh sb="0" eb="1">
      <t>フジ</t>
    </rPh>
    <rPh sb="1" eb="2">
      <t>サト</t>
    </rPh>
    <phoneticPr fontId="2"/>
  </si>
  <si>
    <t>森岳</t>
    <rPh sb="0" eb="1">
      <t>モリ</t>
    </rPh>
    <rPh sb="1" eb="2">
      <t>タケ</t>
    </rPh>
    <phoneticPr fontId="2"/>
  </si>
  <si>
    <t>八竜</t>
    <rPh sb="0" eb="1">
      <t>ハチ</t>
    </rPh>
    <rPh sb="1" eb="2">
      <t>リュウ</t>
    </rPh>
    <phoneticPr fontId="2"/>
  </si>
  <si>
    <t>琴丘</t>
    <rPh sb="0" eb="1">
      <t>コト</t>
    </rPh>
    <rPh sb="1" eb="2">
      <t>オカ</t>
    </rPh>
    <phoneticPr fontId="2"/>
  </si>
  <si>
    <t>船越</t>
    <rPh sb="0" eb="1">
      <t>フナ</t>
    </rPh>
    <rPh sb="1" eb="2">
      <t>コシ</t>
    </rPh>
    <phoneticPr fontId="2"/>
  </si>
  <si>
    <t>鹿渡</t>
    <rPh sb="0" eb="1">
      <t>シカ</t>
    </rPh>
    <rPh sb="1" eb="2">
      <t>ワタリ</t>
    </rPh>
    <phoneticPr fontId="2"/>
  </si>
  <si>
    <t>能代</t>
    <rPh sb="0" eb="1">
      <t>ノウ</t>
    </rPh>
    <rPh sb="1" eb="2">
      <t>ダイ</t>
    </rPh>
    <phoneticPr fontId="2"/>
  </si>
  <si>
    <t>富根</t>
    <rPh sb="0" eb="1">
      <t>トミ</t>
    </rPh>
    <rPh sb="1" eb="2">
      <t>ネ</t>
    </rPh>
    <phoneticPr fontId="2"/>
  </si>
  <si>
    <t>毎日能代</t>
    <rPh sb="0" eb="2">
      <t>マイニチ</t>
    </rPh>
    <rPh sb="2" eb="4">
      <t>ノシロ</t>
    </rPh>
    <phoneticPr fontId="2"/>
  </si>
  <si>
    <t>部 数</t>
    <rPh sb="0" eb="1">
      <t>ブ</t>
    </rPh>
    <rPh sb="2" eb="3">
      <t>スウ</t>
    </rPh>
    <phoneticPr fontId="2"/>
  </si>
  <si>
    <t>小　計　</t>
  </si>
  <si>
    <t>小　計　</t>
    <phoneticPr fontId="2"/>
  </si>
  <si>
    <t>AMSK</t>
    <phoneticPr fontId="2"/>
  </si>
  <si>
    <t>AMS</t>
    <phoneticPr fontId="2"/>
  </si>
  <si>
    <t>K</t>
    <phoneticPr fontId="2"/>
  </si>
  <si>
    <t>M</t>
    <phoneticPr fontId="2"/>
  </si>
  <si>
    <t>AYMS</t>
    <phoneticPr fontId="2"/>
  </si>
  <si>
    <t>MN</t>
    <phoneticPr fontId="2"/>
  </si>
  <si>
    <t>横手南</t>
    <rPh sb="0" eb="2">
      <t>ヨコテ</t>
    </rPh>
    <rPh sb="2" eb="3">
      <t>ミナミ</t>
    </rPh>
    <phoneticPr fontId="2"/>
  </si>
  <si>
    <t>横手東</t>
    <rPh sb="0" eb="2">
      <t>ヨコテ</t>
    </rPh>
    <rPh sb="2" eb="3">
      <t>ヒガシ</t>
    </rPh>
    <phoneticPr fontId="2"/>
  </si>
  <si>
    <t>横手西</t>
    <rPh sb="0" eb="2">
      <t>ヨコテ</t>
    </rPh>
    <rPh sb="2" eb="3">
      <t>ニシ</t>
    </rPh>
    <phoneticPr fontId="2"/>
  </si>
  <si>
    <t>十文字</t>
    <rPh sb="0" eb="3">
      <t>ジュウモンジ</t>
    </rPh>
    <phoneticPr fontId="2"/>
  </si>
  <si>
    <t>湯沢南</t>
    <rPh sb="0" eb="2">
      <t>ユザワ</t>
    </rPh>
    <rPh sb="2" eb="3">
      <t>ミナミ</t>
    </rPh>
    <phoneticPr fontId="2"/>
  </si>
  <si>
    <t>湯沢北</t>
    <rPh sb="0" eb="2">
      <t>ユザワ</t>
    </rPh>
    <rPh sb="2" eb="3">
      <t>キタ</t>
    </rPh>
    <phoneticPr fontId="2"/>
  </si>
  <si>
    <t>西馬音内</t>
    <rPh sb="0" eb="4">
      <t>ニシモナイ</t>
    </rPh>
    <phoneticPr fontId="2"/>
  </si>
  <si>
    <t>YMN</t>
    <phoneticPr fontId="2"/>
  </si>
  <si>
    <t>S</t>
    <phoneticPr fontId="2"/>
  </si>
  <si>
    <t>N</t>
    <phoneticPr fontId="2"/>
  </si>
  <si>
    <t>AMN</t>
    <phoneticPr fontId="2"/>
  </si>
  <si>
    <t>AS</t>
    <phoneticPr fontId="2"/>
  </si>
  <si>
    <t>ASK</t>
    <phoneticPr fontId="2"/>
  </si>
  <si>
    <t>増田</t>
    <rPh sb="0" eb="1">
      <t>ゾウ</t>
    </rPh>
    <rPh sb="1" eb="2">
      <t>タ</t>
    </rPh>
    <phoneticPr fontId="2"/>
  </si>
  <si>
    <t>浅舞</t>
    <rPh sb="0" eb="1">
      <t>アサ</t>
    </rPh>
    <rPh sb="1" eb="2">
      <t>マイ</t>
    </rPh>
    <phoneticPr fontId="2"/>
  </si>
  <si>
    <t>湯沢</t>
    <rPh sb="0" eb="1">
      <t>ユ</t>
    </rPh>
    <rPh sb="1" eb="2">
      <t>サワ</t>
    </rPh>
    <phoneticPr fontId="2"/>
  </si>
  <si>
    <t>山田</t>
    <rPh sb="0" eb="1">
      <t>ヤマ</t>
    </rPh>
    <rPh sb="1" eb="2">
      <t>タ</t>
    </rPh>
    <phoneticPr fontId="2"/>
  </si>
  <si>
    <t>院内</t>
    <rPh sb="0" eb="1">
      <t>イン</t>
    </rPh>
    <rPh sb="1" eb="2">
      <t>ナイ</t>
    </rPh>
    <phoneticPr fontId="2"/>
  </si>
  <si>
    <t>横堀</t>
    <rPh sb="0" eb="1">
      <t>ヨコ</t>
    </rPh>
    <rPh sb="1" eb="2">
      <t>ホリ</t>
    </rPh>
    <phoneticPr fontId="2"/>
  </si>
  <si>
    <t>川連</t>
    <rPh sb="0" eb="1">
      <t>カワ</t>
    </rPh>
    <rPh sb="1" eb="2">
      <t>レン</t>
    </rPh>
    <phoneticPr fontId="2"/>
  </si>
  <si>
    <t>稲庭</t>
    <rPh sb="0" eb="1">
      <t>イネ</t>
    </rPh>
    <rPh sb="1" eb="2">
      <t>ニワ</t>
    </rPh>
    <phoneticPr fontId="2"/>
  </si>
  <si>
    <t>三輪</t>
    <rPh sb="0" eb="1">
      <t>サン</t>
    </rPh>
    <rPh sb="1" eb="2">
      <t>ワ</t>
    </rPh>
    <phoneticPr fontId="2"/>
  </si>
  <si>
    <t>館合</t>
    <rPh sb="0" eb="1">
      <t>タテ</t>
    </rPh>
    <rPh sb="1" eb="2">
      <t>ア</t>
    </rPh>
    <phoneticPr fontId="2"/>
  </si>
  <si>
    <t>横手</t>
    <rPh sb="0" eb="1">
      <t>ヨコ</t>
    </rPh>
    <rPh sb="1" eb="2">
      <t>テ</t>
    </rPh>
    <phoneticPr fontId="2"/>
  </si>
  <si>
    <t>金沢</t>
    <rPh sb="0" eb="1">
      <t>カネ</t>
    </rPh>
    <rPh sb="1" eb="2">
      <t>ザワ</t>
    </rPh>
    <phoneticPr fontId="2"/>
  </si>
  <si>
    <t>沼館</t>
    <rPh sb="0" eb="1">
      <t>ヌマ</t>
    </rPh>
    <rPh sb="1" eb="2">
      <t>ヤカタ</t>
    </rPh>
    <phoneticPr fontId="2"/>
  </si>
  <si>
    <t>駒形</t>
    <rPh sb="0" eb="1">
      <t>コマ</t>
    </rPh>
    <rPh sb="1" eb="2">
      <t>カタチ</t>
    </rPh>
    <phoneticPr fontId="2"/>
  </si>
  <si>
    <t>産経金沢</t>
    <rPh sb="0" eb="2">
      <t>サンケイ</t>
    </rPh>
    <rPh sb="2" eb="3">
      <t>カネ</t>
    </rPh>
    <phoneticPr fontId="2"/>
  </si>
  <si>
    <t>河北湯沢</t>
    <rPh sb="0" eb="2">
      <t>カホク</t>
    </rPh>
    <rPh sb="2" eb="4">
      <t>ユザワ</t>
    </rPh>
    <phoneticPr fontId="2"/>
  </si>
  <si>
    <t>河北稲庭</t>
    <rPh sb="0" eb="2">
      <t>カホク</t>
    </rPh>
    <rPh sb="2" eb="3">
      <t>イナ</t>
    </rPh>
    <rPh sb="3" eb="4">
      <t>ニワ</t>
    </rPh>
    <phoneticPr fontId="2"/>
  </si>
  <si>
    <t>注）当社部数表は市郡別の表示になっておりますが、それ以外の市町村を担当している場合がございますので、必ず下記販売店情報をご確認ください。</t>
    <phoneticPr fontId="2"/>
  </si>
  <si>
    <t>三種町</t>
    <rPh sb="0" eb="2">
      <t>ミタネ</t>
    </rPh>
    <rPh sb="2" eb="3">
      <t>マチ</t>
    </rPh>
    <phoneticPr fontId="2"/>
  </si>
  <si>
    <t>（旧琴丘町）</t>
    <phoneticPr fontId="2"/>
  </si>
  <si>
    <t>(旧八竜町)</t>
    <rPh sb="1" eb="2">
      <t>キュウ</t>
    </rPh>
    <rPh sb="2" eb="5">
      <t>ハチリュウマチ</t>
    </rPh>
    <phoneticPr fontId="2"/>
  </si>
  <si>
    <t>横手北</t>
    <rPh sb="0" eb="2">
      <t>ヨコテ</t>
    </rPh>
    <rPh sb="2" eb="3">
      <t>キタ</t>
    </rPh>
    <phoneticPr fontId="2"/>
  </si>
  <si>
    <t>増田</t>
    <rPh sb="0" eb="2">
      <t>マスダ</t>
    </rPh>
    <phoneticPr fontId="2"/>
  </si>
  <si>
    <t>山内</t>
    <rPh sb="0" eb="2">
      <t>サンナイ</t>
    </rPh>
    <phoneticPr fontId="2"/>
  </si>
  <si>
    <t>浅舞</t>
    <rPh sb="0" eb="2">
      <t>アサマイ</t>
    </rPh>
    <phoneticPr fontId="2"/>
  </si>
  <si>
    <t>沼館</t>
    <rPh sb="0" eb="2">
      <t>ヌマダテ</t>
    </rPh>
    <phoneticPr fontId="2"/>
  </si>
  <si>
    <t>大森</t>
    <rPh sb="0" eb="2">
      <t>オオモリ</t>
    </rPh>
    <phoneticPr fontId="2"/>
  </si>
  <si>
    <t>牛島</t>
  </si>
  <si>
    <t>秋田中</t>
  </si>
  <si>
    <t>大畑</t>
  </si>
  <si>
    <t>秋田北</t>
  </si>
  <si>
    <t>秋田東</t>
  </si>
  <si>
    <t>新屋</t>
  </si>
  <si>
    <t>割山</t>
  </si>
  <si>
    <t>川尻</t>
  </si>
  <si>
    <t>土崎</t>
  </si>
  <si>
    <t>飯島</t>
  </si>
  <si>
    <t>秋田西</t>
  </si>
  <si>
    <t>松崎</t>
  </si>
  <si>
    <t>泉</t>
  </si>
  <si>
    <t>旭川</t>
  </si>
  <si>
    <t>明田</t>
  </si>
  <si>
    <t>追分</t>
  </si>
  <si>
    <t>河辺</t>
  </si>
  <si>
    <t>秋田駅東</t>
  </si>
  <si>
    <t>秋田西部</t>
  </si>
  <si>
    <t>産経秋田</t>
  </si>
  <si>
    <t>頁合計　</t>
    <phoneticPr fontId="2"/>
  </si>
  <si>
    <t>M</t>
  </si>
  <si>
    <t>MSK</t>
  </si>
  <si>
    <t>SK</t>
  </si>
  <si>
    <t>※１</t>
  </si>
  <si>
    <t>※2</t>
  </si>
  <si>
    <t>YN</t>
  </si>
  <si>
    <t>（旧河辺町）</t>
  </si>
  <si>
    <t>※2　魁追分は、潟上市(天王)の一部を含む。</t>
  </si>
  <si>
    <t>大仙市・仙北市・仙北郡</t>
    <phoneticPr fontId="2"/>
  </si>
  <si>
    <t>大仙市</t>
    <phoneticPr fontId="2"/>
  </si>
  <si>
    <t>仙北市</t>
    <rPh sb="0" eb="3">
      <t>センボクシ</t>
    </rPh>
    <phoneticPr fontId="2"/>
  </si>
  <si>
    <t>大曲南</t>
    <rPh sb="0" eb="2">
      <t>オオマガリ</t>
    </rPh>
    <rPh sb="2" eb="3">
      <t>ミナミ</t>
    </rPh>
    <phoneticPr fontId="2"/>
  </si>
  <si>
    <t>大曲北</t>
    <rPh sb="0" eb="2">
      <t>オオマガリ</t>
    </rPh>
    <rPh sb="2" eb="3">
      <t>キタ</t>
    </rPh>
    <phoneticPr fontId="2"/>
  </si>
  <si>
    <t>神宮寺</t>
    <rPh sb="0" eb="3">
      <t>ジングウジ</t>
    </rPh>
    <phoneticPr fontId="2"/>
  </si>
  <si>
    <t>角間川</t>
    <rPh sb="0" eb="3">
      <t>カクマガワ</t>
    </rPh>
    <phoneticPr fontId="2"/>
  </si>
  <si>
    <t>境</t>
    <rPh sb="0" eb="1">
      <t>サカイ</t>
    </rPh>
    <phoneticPr fontId="2"/>
  </si>
  <si>
    <t>大曲</t>
    <rPh sb="0" eb="1">
      <t>オオ</t>
    </rPh>
    <rPh sb="1" eb="2">
      <t>キョク</t>
    </rPh>
    <phoneticPr fontId="2"/>
  </si>
  <si>
    <t>横沢</t>
    <rPh sb="0" eb="1">
      <t>ヨコ</t>
    </rPh>
    <rPh sb="1" eb="2">
      <t>ザワ</t>
    </rPh>
    <phoneticPr fontId="2"/>
  </si>
  <si>
    <t>中仙</t>
    <rPh sb="0" eb="1">
      <t>ナカ</t>
    </rPh>
    <rPh sb="1" eb="2">
      <t>セン</t>
    </rPh>
    <phoneticPr fontId="2"/>
  </si>
  <si>
    <t>仙北</t>
    <rPh sb="0" eb="1">
      <t>セン</t>
    </rPh>
    <rPh sb="1" eb="2">
      <t>キタ</t>
    </rPh>
    <phoneticPr fontId="2"/>
  </si>
  <si>
    <t>南外</t>
    <rPh sb="0" eb="1">
      <t>ミナミ</t>
    </rPh>
    <rPh sb="1" eb="2">
      <t>ソト</t>
    </rPh>
    <phoneticPr fontId="2"/>
  </si>
  <si>
    <t>協和</t>
    <rPh sb="0" eb="1">
      <t>キョウ</t>
    </rPh>
    <rPh sb="1" eb="2">
      <t>ワ</t>
    </rPh>
    <phoneticPr fontId="2"/>
  </si>
  <si>
    <t>太田</t>
    <rPh sb="0" eb="1">
      <t>フト</t>
    </rPh>
    <rPh sb="1" eb="2">
      <t>タ</t>
    </rPh>
    <phoneticPr fontId="2"/>
  </si>
  <si>
    <t>AM</t>
    <phoneticPr fontId="2"/>
  </si>
  <si>
    <t>田沢湖</t>
    <rPh sb="0" eb="3">
      <t>タザワコ</t>
    </rPh>
    <phoneticPr fontId="2"/>
  </si>
  <si>
    <t>神代</t>
    <rPh sb="0" eb="1">
      <t>カミ</t>
    </rPh>
    <rPh sb="1" eb="2">
      <t>ダイ</t>
    </rPh>
    <phoneticPr fontId="2"/>
  </si>
  <si>
    <t>桧木内</t>
    <rPh sb="0" eb="1">
      <t>ヒ</t>
    </rPh>
    <rPh sb="1" eb="3">
      <t>ヒノキナイ</t>
    </rPh>
    <phoneticPr fontId="2"/>
  </si>
  <si>
    <t>角館</t>
    <rPh sb="0" eb="1">
      <t>カク</t>
    </rPh>
    <rPh sb="1" eb="2">
      <t>ヤカタ</t>
    </rPh>
    <phoneticPr fontId="2"/>
  </si>
  <si>
    <t>六郷</t>
    <rPh sb="0" eb="1">
      <t>ロッ</t>
    </rPh>
    <rPh sb="1" eb="2">
      <t>キョウ</t>
    </rPh>
    <phoneticPr fontId="2"/>
  </si>
  <si>
    <t>後三年</t>
    <rPh sb="0" eb="3">
      <t>ゴサンネン</t>
    </rPh>
    <phoneticPr fontId="2"/>
  </si>
  <si>
    <t>（旧六郷町）</t>
    <rPh sb="2" eb="4">
      <t>ロクゴウ</t>
    </rPh>
    <rPh sb="4" eb="5">
      <t>マチ</t>
    </rPh>
    <phoneticPr fontId="2"/>
  </si>
  <si>
    <t>（旧仙南町）</t>
    <rPh sb="1" eb="2">
      <t>キュウ</t>
    </rPh>
    <rPh sb="2" eb="4">
      <t>センナン</t>
    </rPh>
    <rPh sb="4" eb="5">
      <t>マチ</t>
    </rPh>
    <phoneticPr fontId="2"/>
  </si>
  <si>
    <t>（旧千畑町）</t>
    <rPh sb="1" eb="2">
      <t>キュウ</t>
    </rPh>
    <rPh sb="2" eb="5">
      <t>センハタマチ</t>
    </rPh>
    <rPh sb="5" eb="6">
      <t>ソトムラ</t>
    </rPh>
    <phoneticPr fontId="2"/>
  </si>
  <si>
    <t>潟上市・男鹿市・南秋田郡・能代市・山本郡</t>
    <rPh sb="0" eb="3">
      <t>カタガミシ</t>
    </rPh>
    <rPh sb="4" eb="7">
      <t>オガシ</t>
    </rPh>
    <rPh sb="8" eb="12">
      <t>ミナミアキタグン</t>
    </rPh>
    <rPh sb="13" eb="16">
      <t>ノシロシ</t>
    </rPh>
    <rPh sb="17" eb="19">
      <t>ヤマモト</t>
    </rPh>
    <rPh sb="19" eb="20">
      <t>グン</t>
    </rPh>
    <phoneticPr fontId="2"/>
  </si>
  <si>
    <t>由利本荘市・にかほ市</t>
    <phoneticPr fontId="2"/>
  </si>
  <si>
    <r>
      <t>松</t>
    </r>
    <r>
      <rPr>
        <sz val="11"/>
        <rFont val="ＭＳ ゴシック"/>
        <family val="3"/>
        <charset val="128"/>
      </rPr>
      <t>ヶ</t>
    </r>
    <r>
      <rPr>
        <sz val="11"/>
        <rFont val="ＭＳ Ｐゴシック"/>
        <family val="3"/>
        <charset val="128"/>
      </rPr>
      <t>崎</t>
    </r>
    <rPh sb="0" eb="3">
      <t>マツガサキ</t>
    </rPh>
    <phoneticPr fontId="2"/>
  </si>
  <si>
    <t>道川</t>
    <rPh sb="0" eb="1">
      <t>ドウ</t>
    </rPh>
    <rPh sb="1" eb="2">
      <t>カワ</t>
    </rPh>
    <phoneticPr fontId="2"/>
  </si>
  <si>
    <t>亀田</t>
    <rPh sb="0" eb="1">
      <t>カメ</t>
    </rPh>
    <rPh sb="1" eb="2">
      <t>タ</t>
    </rPh>
    <phoneticPr fontId="2"/>
  </si>
  <si>
    <t>岩谷</t>
    <rPh sb="0" eb="1">
      <t>イワ</t>
    </rPh>
    <rPh sb="1" eb="2">
      <t>タニ</t>
    </rPh>
    <phoneticPr fontId="2"/>
  </si>
  <si>
    <t>前郷</t>
    <rPh sb="0" eb="1">
      <t>マエ</t>
    </rPh>
    <rPh sb="1" eb="2">
      <t>キョウ</t>
    </rPh>
    <phoneticPr fontId="2"/>
  </si>
  <si>
    <t>矢島</t>
    <rPh sb="0" eb="1">
      <t>ヤ</t>
    </rPh>
    <rPh sb="1" eb="2">
      <t>シマ</t>
    </rPh>
    <phoneticPr fontId="2"/>
  </si>
  <si>
    <t>伏見</t>
    <rPh sb="0" eb="1">
      <t>フク</t>
    </rPh>
    <rPh sb="1" eb="2">
      <t>ミ</t>
    </rPh>
    <phoneticPr fontId="2"/>
  </si>
  <si>
    <t>笹子</t>
    <rPh sb="0" eb="1">
      <t>ササ</t>
    </rPh>
    <rPh sb="1" eb="2">
      <t>コ</t>
    </rPh>
    <phoneticPr fontId="2"/>
  </si>
  <si>
    <t>直根</t>
    <rPh sb="0" eb="1">
      <t>チョク</t>
    </rPh>
    <rPh sb="1" eb="2">
      <t>ネ</t>
    </rPh>
    <phoneticPr fontId="2"/>
  </si>
  <si>
    <t>西目</t>
    <rPh sb="0" eb="1">
      <t>ニシ</t>
    </rPh>
    <rPh sb="1" eb="2">
      <t>メ</t>
    </rPh>
    <phoneticPr fontId="2"/>
  </si>
  <si>
    <t>本荘</t>
    <rPh sb="0" eb="1">
      <t>モト</t>
    </rPh>
    <rPh sb="1" eb="2">
      <t>ソウ</t>
    </rPh>
    <phoneticPr fontId="2"/>
  </si>
  <si>
    <t>MS</t>
    <phoneticPr fontId="2"/>
  </si>
  <si>
    <t>西滝沢</t>
    <rPh sb="0" eb="3">
      <t>ニシタキサワ</t>
    </rPh>
    <phoneticPr fontId="2"/>
  </si>
  <si>
    <t>YMS</t>
    <phoneticPr fontId="2"/>
  </si>
  <si>
    <t>東由利</t>
    <rPh sb="0" eb="3">
      <t>ヒガシユリ</t>
    </rPh>
    <phoneticPr fontId="2"/>
  </si>
  <si>
    <t>鮎川</t>
    <rPh sb="0" eb="1">
      <t>アユ</t>
    </rPh>
    <rPh sb="1" eb="2">
      <t>カワ</t>
    </rPh>
    <phoneticPr fontId="2"/>
  </si>
  <si>
    <t>金浦</t>
    <rPh sb="0" eb="1">
      <t>キン</t>
    </rPh>
    <rPh sb="1" eb="2">
      <t>ウラ</t>
    </rPh>
    <phoneticPr fontId="2"/>
  </si>
  <si>
    <t>小砂川</t>
    <rPh sb="0" eb="3">
      <t>コサガワ</t>
    </rPh>
    <phoneticPr fontId="2"/>
  </si>
  <si>
    <t xml:space="preserve"> 由利本荘市</t>
    <phoneticPr fontId="2"/>
  </si>
  <si>
    <t xml:space="preserve"> にかほ市</t>
    <rPh sb="4" eb="5">
      <t>シ</t>
    </rPh>
    <phoneticPr fontId="2"/>
  </si>
  <si>
    <t>鹿角市</t>
    <phoneticPr fontId="2"/>
  </si>
  <si>
    <t>鹿角郡</t>
    <rPh sb="0" eb="3">
      <t>カヅノグン</t>
    </rPh>
    <phoneticPr fontId="2"/>
  </si>
  <si>
    <t>Ｓ</t>
    <phoneticPr fontId="2"/>
  </si>
  <si>
    <t>毛馬内</t>
    <rPh sb="0" eb="2">
      <t>ケマ</t>
    </rPh>
    <rPh sb="2" eb="3">
      <t>ナイ</t>
    </rPh>
    <phoneticPr fontId="2"/>
  </si>
  <si>
    <t>大湯</t>
    <rPh sb="0" eb="1">
      <t>オオ</t>
    </rPh>
    <rPh sb="1" eb="2">
      <t>ユ</t>
    </rPh>
    <phoneticPr fontId="2"/>
  </si>
  <si>
    <t>錦木</t>
    <rPh sb="0" eb="1">
      <t>ニシキ</t>
    </rPh>
    <rPh sb="1" eb="2">
      <t>キ</t>
    </rPh>
    <phoneticPr fontId="2"/>
  </si>
  <si>
    <t>花輪</t>
    <rPh sb="0" eb="1">
      <t>ハナ</t>
    </rPh>
    <rPh sb="1" eb="2">
      <t>ワ</t>
    </rPh>
    <phoneticPr fontId="2"/>
  </si>
  <si>
    <t>尾去沢</t>
    <rPh sb="0" eb="1">
      <t>オ</t>
    </rPh>
    <rPh sb="1" eb="2">
      <t>サ</t>
    </rPh>
    <rPh sb="2" eb="3">
      <t>サワ</t>
    </rPh>
    <phoneticPr fontId="2"/>
  </si>
  <si>
    <t>八幡平</t>
    <rPh sb="0" eb="3">
      <t>ハチマンタイ</t>
    </rPh>
    <phoneticPr fontId="2"/>
  </si>
  <si>
    <t>北鹿新聞</t>
    <rPh sb="0" eb="2">
      <t>ホクロク</t>
    </rPh>
    <rPh sb="2" eb="4">
      <t>シンブン</t>
    </rPh>
    <phoneticPr fontId="2"/>
  </si>
  <si>
    <t>毛馬内</t>
    <rPh sb="0" eb="3">
      <t>ケマナイ</t>
    </rPh>
    <phoneticPr fontId="2"/>
  </si>
  <si>
    <t>大湯</t>
    <rPh sb="0" eb="2">
      <t>オオユ</t>
    </rPh>
    <phoneticPr fontId="2"/>
  </si>
  <si>
    <t>花輪</t>
    <rPh sb="0" eb="2">
      <t>ハナワ</t>
    </rPh>
    <phoneticPr fontId="2"/>
  </si>
  <si>
    <t>尾去沢</t>
    <rPh sb="0" eb="3">
      <t>オサリザワ</t>
    </rPh>
    <phoneticPr fontId="2"/>
  </si>
  <si>
    <t>小  坂</t>
    <rPh sb="0" eb="1">
      <t>ショウ</t>
    </rPh>
    <rPh sb="3" eb="4">
      <t>サカ</t>
    </rPh>
    <phoneticPr fontId="2"/>
  </si>
  <si>
    <t>小坂</t>
    <rPh sb="0" eb="2">
      <t>コサカ</t>
    </rPh>
    <phoneticPr fontId="2"/>
  </si>
  <si>
    <t>鹿角市・鹿角郡・北秋田市・北秋田郡</t>
    <rPh sb="8" eb="12">
      <t>キタアキタシ</t>
    </rPh>
    <rPh sb="13" eb="17">
      <t>キタアキタグン</t>
    </rPh>
    <phoneticPr fontId="2"/>
  </si>
  <si>
    <t>北秋田市</t>
    <rPh sb="0" eb="4">
      <t>キタアキタシ</t>
    </rPh>
    <phoneticPr fontId="2"/>
  </si>
  <si>
    <t>鷹巣</t>
    <rPh sb="0" eb="1">
      <t>タカ</t>
    </rPh>
    <rPh sb="1" eb="2">
      <t>ス</t>
    </rPh>
    <phoneticPr fontId="2"/>
  </si>
  <si>
    <t>合川</t>
    <rPh sb="0" eb="1">
      <t>ゴウ</t>
    </rPh>
    <rPh sb="1" eb="2">
      <t>カワ</t>
    </rPh>
    <phoneticPr fontId="2"/>
  </si>
  <si>
    <t>前田</t>
    <rPh sb="0" eb="1">
      <t>マエ</t>
    </rPh>
    <rPh sb="1" eb="2">
      <t>タ</t>
    </rPh>
    <phoneticPr fontId="2"/>
  </si>
  <si>
    <t>AYMNH</t>
    <phoneticPr fontId="2"/>
  </si>
  <si>
    <t>阿   仁</t>
    <rPh sb="0" eb="1">
      <t>クマ</t>
    </rPh>
    <rPh sb="4" eb="5">
      <t>ジン</t>
    </rPh>
    <phoneticPr fontId="2"/>
  </si>
  <si>
    <t>上小阿仁</t>
    <rPh sb="0" eb="4">
      <t>カミコアニ</t>
    </rPh>
    <phoneticPr fontId="2"/>
  </si>
  <si>
    <t>（旧鷹巣町）</t>
    <rPh sb="1" eb="2">
      <t>キュウ</t>
    </rPh>
    <rPh sb="2" eb="4">
      <t>タカノス</t>
    </rPh>
    <rPh sb="4" eb="5">
      <t>マチ</t>
    </rPh>
    <phoneticPr fontId="2"/>
  </si>
  <si>
    <t>（旧森吉町）</t>
    <rPh sb="1" eb="2">
      <t>キュウ</t>
    </rPh>
    <rPh sb="2" eb="4">
      <t>モリヨシ</t>
    </rPh>
    <rPh sb="4" eb="5">
      <t>マチ</t>
    </rPh>
    <phoneticPr fontId="2"/>
  </si>
  <si>
    <t>鷹巣</t>
    <rPh sb="0" eb="2">
      <t>タカノス</t>
    </rPh>
    <phoneticPr fontId="2"/>
  </si>
  <si>
    <t>（旧田代町）</t>
    <rPh sb="1" eb="2">
      <t>キュウ</t>
    </rPh>
    <rPh sb="2" eb="4">
      <t>タシロ</t>
    </rPh>
    <rPh sb="4" eb="5">
      <t>マチ</t>
    </rPh>
    <phoneticPr fontId="2"/>
  </si>
  <si>
    <t>花岡</t>
    <rPh sb="0" eb="1">
      <t>ハナ</t>
    </rPh>
    <rPh sb="1" eb="2">
      <t>オカ</t>
    </rPh>
    <phoneticPr fontId="2"/>
  </si>
  <si>
    <t>白沢</t>
    <rPh sb="0" eb="1">
      <t>シロ</t>
    </rPh>
    <rPh sb="1" eb="2">
      <t>サワ</t>
    </rPh>
    <phoneticPr fontId="2"/>
  </si>
  <si>
    <t>大滝</t>
    <rPh sb="0" eb="1">
      <t>オオ</t>
    </rPh>
    <rPh sb="1" eb="2">
      <t>タキ</t>
    </rPh>
    <phoneticPr fontId="2"/>
  </si>
  <si>
    <t>大館</t>
    <rPh sb="0" eb="1">
      <t>ダイ</t>
    </rPh>
    <rPh sb="1" eb="2">
      <t>カン</t>
    </rPh>
    <phoneticPr fontId="2"/>
  </si>
  <si>
    <t>扇田</t>
    <rPh sb="0" eb="1">
      <t>オオギ</t>
    </rPh>
    <rPh sb="1" eb="2">
      <t>タ</t>
    </rPh>
    <phoneticPr fontId="2"/>
  </si>
  <si>
    <t>早口</t>
    <rPh sb="0" eb="1">
      <t>ハヤ</t>
    </rPh>
    <rPh sb="1" eb="2">
      <t>クチ</t>
    </rPh>
    <phoneticPr fontId="2"/>
  </si>
  <si>
    <t>中央</t>
    <rPh sb="0" eb="1">
      <t>ナカ</t>
    </rPh>
    <rPh sb="1" eb="2">
      <t>ヒサシ</t>
    </rPh>
    <phoneticPr fontId="2"/>
  </si>
  <si>
    <t>大館南</t>
    <rPh sb="0" eb="2">
      <t>オオダテ</t>
    </rPh>
    <rPh sb="2" eb="3">
      <t>ミナミ</t>
    </rPh>
    <phoneticPr fontId="2"/>
  </si>
  <si>
    <t>大滝</t>
    <rPh sb="0" eb="1">
      <t>ダイ</t>
    </rPh>
    <rPh sb="1" eb="2">
      <t>タキ</t>
    </rPh>
    <phoneticPr fontId="2"/>
  </si>
  <si>
    <t>早口</t>
    <rPh sb="0" eb="1">
      <t>ハヤ</t>
    </rPh>
    <rPh sb="1" eb="2">
      <t>グチ</t>
    </rPh>
    <phoneticPr fontId="2"/>
  </si>
  <si>
    <t>大館中央</t>
    <rPh sb="0" eb="2">
      <t>オオダテ</t>
    </rPh>
    <rPh sb="2" eb="4">
      <t>チュウオウ</t>
    </rPh>
    <phoneticPr fontId="2"/>
  </si>
  <si>
    <t>大館</t>
    <rPh sb="0" eb="1">
      <t>オオ</t>
    </rPh>
    <rPh sb="1" eb="2">
      <t>タテ</t>
    </rPh>
    <phoneticPr fontId="2"/>
  </si>
  <si>
    <t>大館駅前</t>
    <rPh sb="0" eb="2">
      <t>オオダテ</t>
    </rPh>
    <rPh sb="2" eb="4">
      <t>エキマエ</t>
    </rPh>
    <phoneticPr fontId="2"/>
  </si>
  <si>
    <t>（魁）</t>
    <phoneticPr fontId="2"/>
  </si>
  <si>
    <t>（朝）</t>
    <phoneticPr fontId="2"/>
  </si>
  <si>
    <t>大館</t>
    <rPh sb="0" eb="2">
      <t>オオダテ</t>
    </rPh>
    <phoneticPr fontId="2"/>
  </si>
  <si>
    <t>（読）</t>
    <phoneticPr fontId="2"/>
  </si>
  <si>
    <r>
      <t>北鹿新聞</t>
    </r>
    <r>
      <rPr>
        <sz val="11"/>
        <rFont val="ＭＳ Ｐゴシック"/>
        <family val="3"/>
        <charset val="128"/>
      </rPr>
      <t xml:space="preserve">
</t>
    </r>
    <r>
      <rPr>
        <sz val="7"/>
        <rFont val="ＭＳ Ｐゴシック"/>
        <family val="3"/>
        <charset val="128"/>
      </rPr>
      <t>（）内は配達店です。折込される新聞ではございません。</t>
    </r>
    <rPh sb="0" eb="2">
      <t>ホクロク</t>
    </rPh>
    <rPh sb="2" eb="4">
      <t>シンブン</t>
    </rPh>
    <rPh sb="7" eb="8">
      <t>ナイ</t>
    </rPh>
    <rPh sb="9" eb="11">
      <t>ハイタツ</t>
    </rPh>
    <rPh sb="11" eb="12">
      <t>テン</t>
    </rPh>
    <rPh sb="15" eb="17">
      <t>オリコミ</t>
    </rPh>
    <rPh sb="20" eb="22">
      <t>シンブン</t>
    </rPh>
    <phoneticPr fontId="2"/>
  </si>
  <si>
    <t>※1の付いた販売店内で担当エリアが重複している場合がございますが、同じお宅へ2部配達されることはございません。（2部契約宅を除く。）</t>
    <rPh sb="3" eb="4">
      <t>ツ</t>
    </rPh>
    <rPh sb="6" eb="9">
      <t>ハンバイテン</t>
    </rPh>
    <rPh sb="9" eb="10">
      <t>ナイ</t>
    </rPh>
    <rPh sb="10" eb="11">
      <t>テンナイ</t>
    </rPh>
    <rPh sb="11" eb="13">
      <t>タントウ</t>
    </rPh>
    <rPh sb="23" eb="25">
      <t>バアイ</t>
    </rPh>
    <phoneticPr fontId="2"/>
  </si>
  <si>
    <t>株式会社さきがけ折込センター</t>
    <rPh sb="0" eb="4">
      <t>カブ</t>
    </rPh>
    <rPh sb="8" eb="10">
      <t>オリコミ</t>
    </rPh>
    <phoneticPr fontId="2"/>
  </si>
  <si>
    <t xml:space="preserve"> TEL 018-889-8230　　FAX 018-829-1600</t>
    <phoneticPr fontId="2"/>
  </si>
  <si>
    <t>新聞折込広告部数表・申込書</t>
    <phoneticPr fontId="2"/>
  </si>
  <si>
    <t>※3</t>
    <phoneticPr fontId="2"/>
  </si>
  <si>
    <t>桜</t>
    <phoneticPr fontId="2"/>
  </si>
  <si>
    <t>その他</t>
    <rPh sb="2" eb="3">
      <t>タ</t>
    </rPh>
    <phoneticPr fontId="2"/>
  </si>
  <si>
    <r>
      <t>販売店名</t>
    </r>
    <r>
      <rPr>
        <sz val="8"/>
        <rFont val="ＭＳ Ｐゴシック"/>
        <family val="3"/>
        <charset val="128"/>
      </rPr>
      <t>（他紙）</t>
    </r>
    <phoneticPr fontId="2"/>
  </si>
  <si>
    <t>（旧大曲市）</t>
    <rPh sb="2" eb="4">
      <t>オオマガリ</t>
    </rPh>
    <rPh sb="4" eb="5">
      <t>シ</t>
    </rPh>
    <phoneticPr fontId="2"/>
  </si>
  <si>
    <t>多銘柄の新聞を扱う販売店は、主となる新聞以外の銘柄を（他紙）としてアルファベットで表記しております。</t>
    <rPh sb="27" eb="29">
      <t>タシ</t>
    </rPh>
    <phoneticPr fontId="2"/>
  </si>
  <si>
    <t>※6　魁琴　丘は、旧山本町の一部を含む。</t>
    <rPh sb="3" eb="4">
      <t>サキガケ</t>
    </rPh>
    <rPh sb="4" eb="5">
      <t>コト</t>
    </rPh>
    <rPh sb="6" eb="7">
      <t>オカ</t>
    </rPh>
    <rPh sb="9" eb="10">
      <t>キュウ</t>
    </rPh>
    <rPh sb="10" eb="12">
      <t>ヤマモト</t>
    </rPh>
    <rPh sb="12" eb="13">
      <t>マチ</t>
    </rPh>
    <rPh sb="14" eb="16">
      <t>イチブ</t>
    </rPh>
    <rPh sb="17" eb="18">
      <t>フク</t>
    </rPh>
    <phoneticPr fontId="2"/>
  </si>
  <si>
    <t>※4　魁五里合は、大潟村全域・若美の一部を含む。</t>
    <rPh sb="3" eb="4">
      <t>サキガケ</t>
    </rPh>
    <rPh sb="4" eb="6">
      <t>ゴリ</t>
    </rPh>
    <rPh sb="6" eb="7">
      <t>アイ</t>
    </rPh>
    <rPh sb="9" eb="12">
      <t>オオガタムラ</t>
    </rPh>
    <rPh sb="12" eb="14">
      <t>ゼンイキ</t>
    </rPh>
    <rPh sb="15" eb="16">
      <t>ワカ</t>
    </rPh>
    <rPh sb="16" eb="17">
      <t>ビ</t>
    </rPh>
    <rPh sb="18" eb="20">
      <t>イチブ</t>
    </rPh>
    <rPh sb="21" eb="22">
      <t>フク</t>
    </rPh>
    <phoneticPr fontId="2"/>
  </si>
  <si>
    <t>※1　魁横手西は、大雄の一部を含む。</t>
    <rPh sb="3" eb="4">
      <t>サキガケ</t>
    </rPh>
    <rPh sb="4" eb="6">
      <t>ヨコテ</t>
    </rPh>
    <rPh sb="6" eb="7">
      <t>ニシ</t>
    </rPh>
    <rPh sb="9" eb="11">
      <t>タイユウ</t>
    </rPh>
    <phoneticPr fontId="2"/>
  </si>
  <si>
    <t>※2　魁横手北は、美郷町（仙南）の一部を含む。</t>
    <rPh sb="3" eb="4">
      <t>サキガケ</t>
    </rPh>
    <rPh sb="4" eb="6">
      <t>ヨコテ</t>
    </rPh>
    <rPh sb="6" eb="7">
      <t>キタ</t>
    </rPh>
    <rPh sb="9" eb="11">
      <t>ミサト</t>
    </rPh>
    <rPh sb="11" eb="12">
      <t>マチ</t>
    </rPh>
    <rPh sb="13" eb="15">
      <t>センナン</t>
    </rPh>
    <phoneticPr fontId="2"/>
  </si>
  <si>
    <t>※3　魁増　田は、東成瀬村を含む。</t>
    <rPh sb="3" eb="4">
      <t>サキガケ</t>
    </rPh>
    <rPh sb="4" eb="5">
      <t>ゾウ</t>
    </rPh>
    <rPh sb="6" eb="7">
      <t>タ</t>
    </rPh>
    <phoneticPr fontId="2"/>
  </si>
  <si>
    <t>※4　魁十文字は、平鹿の一部を含む。</t>
    <rPh sb="3" eb="4">
      <t>サキガケ</t>
    </rPh>
    <rPh sb="4" eb="7">
      <t>ジュウモンジ</t>
    </rPh>
    <phoneticPr fontId="2"/>
  </si>
  <si>
    <t>※5　魁浅　舞は、雄物川の一部を含む。</t>
    <rPh sb="3" eb="4">
      <t>サキガケ</t>
    </rPh>
    <rPh sb="4" eb="5">
      <t>アサ</t>
    </rPh>
    <rPh sb="6" eb="7">
      <t>マイ</t>
    </rPh>
    <rPh sb="9" eb="12">
      <t>オモノガワ</t>
    </rPh>
    <phoneticPr fontId="2"/>
  </si>
  <si>
    <t>※8　朝日館合は、大雄の一部を含む。</t>
    <rPh sb="3" eb="5">
      <t>アサヒ</t>
    </rPh>
    <rPh sb="5" eb="6">
      <t>タテ</t>
    </rPh>
    <rPh sb="6" eb="7">
      <t>ア</t>
    </rPh>
    <phoneticPr fontId="2"/>
  </si>
  <si>
    <t>※1</t>
    <phoneticPr fontId="2"/>
  </si>
  <si>
    <t>※2</t>
    <phoneticPr fontId="2"/>
  </si>
  <si>
    <t>※12</t>
    <phoneticPr fontId="2"/>
  </si>
  <si>
    <t>※13</t>
    <phoneticPr fontId="2"/>
  </si>
  <si>
    <t>※14</t>
    <phoneticPr fontId="2"/>
  </si>
  <si>
    <t>※1　魁大曲南は、横手市と美郷町（千畑）と仙北の一部を含む。</t>
    <rPh sb="3" eb="4">
      <t>サキガケ</t>
    </rPh>
    <rPh sb="4" eb="6">
      <t>タイキョク</t>
    </rPh>
    <rPh sb="6" eb="7">
      <t>ミナミ</t>
    </rPh>
    <rPh sb="9" eb="12">
      <t>ヨコテシ</t>
    </rPh>
    <rPh sb="13" eb="15">
      <t>ミサト</t>
    </rPh>
    <rPh sb="15" eb="16">
      <t>マチ</t>
    </rPh>
    <rPh sb="17" eb="18">
      <t>セン</t>
    </rPh>
    <rPh sb="18" eb="19">
      <t>ハタケ</t>
    </rPh>
    <rPh sb="24" eb="26">
      <t>イチブ</t>
    </rPh>
    <rPh sb="27" eb="28">
      <t>フク</t>
    </rPh>
    <phoneticPr fontId="2"/>
  </si>
  <si>
    <t>※2　魁大曲北は、美郷町（千畑）と仙北と中仙の一部を含む。</t>
    <rPh sb="3" eb="4">
      <t>サキガケ</t>
    </rPh>
    <rPh sb="4" eb="6">
      <t>オオマガリ</t>
    </rPh>
    <rPh sb="6" eb="7">
      <t>キタ</t>
    </rPh>
    <rPh sb="20" eb="22">
      <t>ナカセン</t>
    </rPh>
    <phoneticPr fontId="2"/>
  </si>
  <si>
    <t>※3　魁仙　北は、中仙と太田の一部を含む。</t>
    <rPh sb="3" eb="4">
      <t>サキガケ</t>
    </rPh>
    <phoneticPr fontId="2"/>
  </si>
  <si>
    <t>※4　魁神宮寺は、南外村AMSを含む。</t>
    <rPh sb="3" eb="4">
      <t>サキガケ</t>
    </rPh>
    <rPh sb="4" eb="7">
      <t>ジングウジ</t>
    </rPh>
    <phoneticPr fontId="2"/>
  </si>
  <si>
    <t>※5　魁刈和野は、協和の一部を含む。</t>
    <rPh sb="3" eb="4">
      <t>サキガケ</t>
    </rPh>
    <phoneticPr fontId="2"/>
  </si>
  <si>
    <t>※8  魁後三年は、横手市の一部を含む。</t>
    <rPh sb="4" eb="5">
      <t>サキガケ</t>
    </rPh>
    <phoneticPr fontId="2"/>
  </si>
  <si>
    <t>※7  魁角　館は、田沢湖、西木と大仙市（中仙）の一部を含む。</t>
    <phoneticPr fontId="2"/>
  </si>
  <si>
    <t>※9  魁千　屋は、大仙市（太田）の一部を含む。</t>
    <rPh sb="4" eb="5">
      <t>サキガケ</t>
    </rPh>
    <phoneticPr fontId="2"/>
  </si>
  <si>
    <t>※6  魁中　仙は、仙北市（角館）の一部を含む。</t>
    <rPh sb="4" eb="5">
      <t>サキガケ</t>
    </rPh>
    <rPh sb="5" eb="6">
      <t>チュウ</t>
    </rPh>
    <rPh sb="7" eb="8">
      <t>セン</t>
    </rPh>
    <phoneticPr fontId="2"/>
  </si>
  <si>
    <t>※11  読売刈和野は、協和の一部を含む。</t>
    <phoneticPr fontId="2"/>
  </si>
  <si>
    <t>※10  読売大　曲は、仙北と南外､神岡を含む。</t>
    <rPh sb="5" eb="7">
      <t>ヨミウリ</t>
    </rPh>
    <rPh sb="7" eb="8">
      <t>ダイ</t>
    </rPh>
    <rPh sb="9" eb="10">
      <t>キョク</t>
    </rPh>
    <rPh sb="12" eb="14">
      <t>センボク</t>
    </rPh>
    <rPh sb="15" eb="17">
      <t>ナンガイ</t>
    </rPh>
    <rPh sb="18" eb="20">
      <t>カミオカ</t>
    </rPh>
    <rPh sb="21" eb="22">
      <t>フク</t>
    </rPh>
    <phoneticPr fontId="2"/>
  </si>
  <si>
    <t>（旧本荘市）</t>
    <rPh sb="1" eb="2">
      <t>キュウ</t>
    </rPh>
    <rPh sb="2" eb="5">
      <t>ホンジョウシ</t>
    </rPh>
    <phoneticPr fontId="2"/>
  </si>
  <si>
    <t>※1　朝日毛馬内と北鹿毛馬内は、鹿角郡の一部を含む。</t>
    <rPh sb="3" eb="5">
      <t>アサヒ</t>
    </rPh>
    <rPh sb="5" eb="8">
      <t>ケマナイ</t>
    </rPh>
    <rPh sb="9" eb="11">
      <t>ホクロク</t>
    </rPh>
    <rPh sb="11" eb="14">
      <t>ケマナイ</t>
    </rPh>
    <rPh sb="16" eb="17">
      <t>シカ</t>
    </rPh>
    <rPh sb="17" eb="18">
      <t>ツノ</t>
    </rPh>
    <rPh sb="18" eb="19">
      <t>グン</t>
    </rPh>
    <rPh sb="20" eb="22">
      <t>イチブ</t>
    </rPh>
    <rPh sb="23" eb="24">
      <t>フク</t>
    </rPh>
    <phoneticPr fontId="2"/>
  </si>
  <si>
    <t>※6　魁大　森は、大雄の一部を含む。</t>
    <rPh sb="3" eb="4">
      <t>サキガケ</t>
    </rPh>
    <rPh sb="4" eb="5">
      <t>オオ</t>
    </rPh>
    <rPh sb="6" eb="7">
      <t>モリ</t>
    </rPh>
    <rPh sb="9" eb="11">
      <t>タイユウ</t>
    </rPh>
    <phoneticPr fontId="2"/>
  </si>
  <si>
    <t>※7　魁稲　庭は、皆瀬を含む。</t>
    <rPh sb="3" eb="4">
      <t>サキガケ</t>
    </rPh>
    <rPh sb="4" eb="5">
      <t>イネ</t>
    </rPh>
    <rPh sb="6" eb="7">
      <t>ニワ</t>
    </rPh>
    <rPh sb="9" eb="11">
      <t>ミナセ</t>
    </rPh>
    <rPh sb="12" eb="13">
      <t>フク</t>
    </rPh>
    <phoneticPr fontId="2"/>
  </si>
  <si>
    <t>※1　魁本荘南は、東由利を含む。</t>
    <rPh sb="3" eb="4">
      <t>サキガケ</t>
    </rPh>
    <rPh sb="4" eb="6">
      <t>ホンジョウ</t>
    </rPh>
    <rPh sb="6" eb="7">
      <t>ミナミ</t>
    </rPh>
    <rPh sb="9" eb="11">
      <t>ヒガシユウ</t>
    </rPh>
    <phoneticPr fontId="2"/>
  </si>
  <si>
    <t>※2　魁仁賀保・金浦は、旧金浦町の魁を含む。</t>
    <rPh sb="4" eb="7">
      <t>ニカホ</t>
    </rPh>
    <rPh sb="8" eb="10">
      <t>コノウラ</t>
    </rPh>
    <rPh sb="12" eb="13">
      <t>キュウ</t>
    </rPh>
    <rPh sb="13" eb="15">
      <t>コノウラ</t>
    </rPh>
    <rPh sb="15" eb="16">
      <t>マチ</t>
    </rPh>
    <rPh sb="17" eb="18">
      <t>サキガケ</t>
    </rPh>
    <phoneticPr fontId="2"/>
  </si>
  <si>
    <t>※3　読売矢島は、鳥海を含む。</t>
    <rPh sb="3" eb="5">
      <t>ヨミウリ</t>
    </rPh>
    <rPh sb="5" eb="7">
      <t>ヤジマ</t>
    </rPh>
    <rPh sb="9" eb="10">
      <t>ドリ</t>
    </rPh>
    <phoneticPr fontId="2"/>
  </si>
  <si>
    <t>※4　読売金浦は、仁賀保の一部を含む。</t>
    <rPh sb="3" eb="5">
      <t>ヨミウリ</t>
    </rPh>
    <rPh sb="5" eb="7">
      <t>コノウラ</t>
    </rPh>
    <phoneticPr fontId="2"/>
  </si>
  <si>
    <t>注）当社部数表は市郡別の表示になっておりますが、それ以外の市町村を担当している場合がございますので、
必ず下記販売店情報をご確認ください。</t>
    <phoneticPr fontId="2"/>
  </si>
  <si>
    <t>※11</t>
    <phoneticPr fontId="2"/>
  </si>
  <si>
    <t>※12　読売横　沢は、美郷町（千畑）の一部を含む。</t>
    <rPh sb="4" eb="6">
      <t>ヨミウリ</t>
    </rPh>
    <rPh sb="6" eb="7">
      <t>ヨコ</t>
    </rPh>
    <rPh sb="8" eb="9">
      <t>サワ</t>
    </rPh>
    <rPh sb="11" eb="13">
      <t>ミサト</t>
    </rPh>
    <rPh sb="13" eb="14">
      <t>チョウ</t>
    </rPh>
    <rPh sb="15" eb="16">
      <t>セン</t>
    </rPh>
    <rPh sb="16" eb="17">
      <t>ハタ</t>
    </rPh>
    <rPh sb="19" eb="21">
      <t>イチブ</t>
    </rPh>
    <rPh sb="22" eb="23">
      <t>フク</t>
    </rPh>
    <phoneticPr fontId="2"/>
  </si>
  <si>
    <t>※13　読売中　仙は、仙北市（角館）の一部を含む。　</t>
    <rPh sb="4" eb="6">
      <t>ヨミウリ</t>
    </rPh>
    <rPh sb="6" eb="7">
      <t>ナカ</t>
    </rPh>
    <rPh sb="8" eb="9">
      <t>セン</t>
    </rPh>
    <rPh sb="11" eb="13">
      <t>センボク</t>
    </rPh>
    <rPh sb="13" eb="14">
      <t>シ</t>
    </rPh>
    <rPh sb="15" eb="17">
      <t>カクダテ</t>
    </rPh>
    <rPh sb="19" eb="21">
      <t>イチブ</t>
    </rPh>
    <rPh sb="22" eb="23">
      <t>フク</t>
    </rPh>
    <phoneticPr fontId="2"/>
  </si>
  <si>
    <t>※14　読売角　館は、田沢湖と西木の一部を含む。</t>
    <rPh sb="4" eb="6">
      <t>ヨミウリ</t>
    </rPh>
    <rPh sb="6" eb="7">
      <t>カク</t>
    </rPh>
    <rPh sb="8" eb="9">
      <t>カン</t>
    </rPh>
    <rPh sb="11" eb="14">
      <t>タザワコ</t>
    </rPh>
    <rPh sb="15" eb="17">
      <t>ニシキ</t>
    </rPh>
    <rPh sb="18" eb="20">
      <t>イチブ</t>
    </rPh>
    <rPh sb="21" eb="22">
      <t>フク</t>
    </rPh>
    <phoneticPr fontId="2"/>
  </si>
  <si>
    <t>住所：</t>
    <phoneticPr fontId="2"/>
  </si>
  <si>
    <t>TEL：</t>
    <phoneticPr fontId="2"/>
  </si>
  <si>
    <t>FAX：</t>
    <phoneticPr fontId="2"/>
  </si>
  <si>
    <t>ﾒｰﾙ：</t>
    <phoneticPr fontId="2"/>
  </si>
  <si>
    <t>広告主名</t>
    <phoneticPr fontId="2"/>
  </si>
  <si>
    <t>：</t>
  </si>
  <si>
    <t>：</t>
    <phoneticPr fontId="2"/>
  </si>
  <si>
    <r>
      <rPr>
        <sz val="9"/>
        <rFont val="ＭＳ Ｐゴシック"/>
        <family val="3"/>
        <charset val="128"/>
      </rPr>
      <t>ご請求先名</t>
    </r>
    <r>
      <rPr>
        <sz val="8"/>
        <rFont val="ＭＳ Ｐゴシック"/>
        <family val="3"/>
        <charset val="128"/>
      </rPr>
      <t xml:space="preserve">
</t>
    </r>
    <r>
      <rPr>
        <sz val="6"/>
        <rFont val="ＭＳ Ｐゴシック"/>
        <family val="3"/>
        <charset val="128"/>
      </rPr>
      <t>（代理店名）</t>
    </r>
    <rPh sb="1" eb="3">
      <t>セイキュウ</t>
    </rPh>
    <rPh sb="3" eb="4">
      <t>サキ</t>
    </rPh>
    <rPh sb="4" eb="5">
      <t>メイ</t>
    </rPh>
    <phoneticPr fontId="2"/>
  </si>
  <si>
    <r>
      <t>ご請求先名</t>
    </r>
    <r>
      <rPr>
        <sz val="8"/>
        <rFont val="ＭＳ Ｐゴシック"/>
        <family val="3"/>
        <charset val="128"/>
      </rPr>
      <t xml:space="preserve">
</t>
    </r>
    <r>
      <rPr>
        <sz val="6"/>
        <rFont val="ＭＳ Ｐゴシック"/>
        <family val="3"/>
        <charset val="128"/>
      </rPr>
      <t>（代理店名）</t>
    </r>
    <rPh sb="1" eb="3">
      <t>セイキュウ</t>
    </rPh>
    <rPh sb="3" eb="4">
      <t>サキ</t>
    </rPh>
    <rPh sb="4" eb="5">
      <t>メイ</t>
    </rPh>
    <phoneticPr fontId="2"/>
  </si>
  <si>
    <t>ご担当者：</t>
    <phoneticPr fontId="2"/>
  </si>
  <si>
    <t>（新聞別の部数について）　複数の新聞銘柄を扱う販売店は、主となる新聞の銘柄へ合算されております。銘柄を指定しての折込はできません。</t>
    <rPh sb="13" eb="15">
      <t>フクスウ</t>
    </rPh>
    <rPh sb="16" eb="18">
      <t>シンブン</t>
    </rPh>
    <rPh sb="18" eb="20">
      <t>メイガラ</t>
    </rPh>
    <rPh sb="23" eb="26">
      <t>ハンバイテン</t>
    </rPh>
    <rPh sb="28" eb="29">
      <t>シュ</t>
    </rPh>
    <rPh sb="32" eb="34">
      <t>シンブン</t>
    </rPh>
    <rPh sb="35" eb="37">
      <t>メイガラ</t>
    </rPh>
    <rPh sb="38" eb="40">
      <t>ガッサン</t>
    </rPh>
    <rPh sb="48" eb="50">
      <t>メイガラ</t>
    </rPh>
    <rPh sb="51" eb="53">
      <t>シテイ</t>
    </rPh>
    <rPh sb="56" eb="58">
      <t>オリコミ</t>
    </rPh>
    <phoneticPr fontId="2"/>
  </si>
  <si>
    <t>部数</t>
    <rPh sb="0" eb="2">
      <t>ブスウ</t>
    </rPh>
    <phoneticPr fontId="2"/>
  </si>
  <si>
    <t>申込部数</t>
    <rPh sb="0" eb="1">
      <t>モウ</t>
    </rPh>
    <rPh sb="1" eb="2">
      <t>コ</t>
    </rPh>
    <rPh sb="2" eb="4">
      <t>ブスウ</t>
    </rPh>
    <phoneticPr fontId="2"/>
  </si>
  <si>
    <t>《資料提供　（株）さきがけ折込センター　（株）北東北読売IS　等》</t>
    <phoneticPr fontId="2"/>
  </si>
  <si>
    <t>合計</t>
    <rPh sb="0" eb="2">
      <t>ゴウケイ</t>
    </rPh>
    <phoneticPr fontId="2"/>
  </si>
  <si>
    <t>秋田市</t>
    <rPh sb="0" eb="2">
      <t>アキタ</t>
    </rPh>
    <rPh sb="2" eb="3">
      <t>シ</t>
    </rPh>
    <phoneticPr fontId="2"/>
  </si>
  <si>
    <t>潟上市</t>
    <rPh sb="0" eb="1">
      <t>カタ</t>
    </rPh>
    <rPh sb="1" eb="2">
      <t>ウエ</t>
    </rPh>
    <rPh sb="2" eb="3">
      <t>シ</t>
    </rPh>
    <phoneticPr fontId="2"/>
  </si>
  <si>
    <t>大仙市</t>
    <rPh sb="0" eb="1">
      <t>ダイ</t>
    </rPh>
    <rPh sb="1" eb="2">
      <t>セン</t>
    </rPh>
    <rPh sb="2" eb="3">
      <t>シ</t>
    </rPh>
    <phoneticPr fontId="2"/>
  </si>
  <si>
    <t>仙北市</t>
    <rPh sb="0" eb="2">
      <t>センボク</t>
    </rPh>
    <rPh sb="2" eb="3">
      <t>シ</t>
    </rPh>
    <phoneticPr fontId="2"/>
  </si>
  <si>
    <t>由利本荘市</t>
    <rPh sb="0" eb="2">
      <t>ユリ</t>
    </rPh>
    <rPh sb="2" eb="5">
      <t>ホンジョウシ</t>
    </rPh>
    <phoneticPr fontId="2"/>
  </si>
  <si>
    <t>にかほ市</t>
    <rPh sb="3" eb="4">
      <t>シ</t>
    </rPh>
    <phoneticPr fontId="2"/>
  </si>
  <si>
    <t>北秋田市</t>
    <rPh sb="0" eb="1">
      <t>キタ</t>
    </rPh>
    <rPh sb="1" eb="3">
      <t>アキタ</t>
    </rPh>
    <rPh sb="3" eb="4">
      <t>シ</t>
    </rPh>
    <phoneticPr fontId="2"/>
  </si>
  <si>
    <t>北秋田郡</t>
    <rPh sb="0" eb="1">
      <t>キタ</t>
    </rPh>
    <rPh sb="1" eb="3">
      <t>アキタ</t>
    </rPh>
    <rPh sb="3" eb="4">
      <t>グン</t>
    </rPh>
    <phoneticPr fontId="2"/>
  </si>
  <si>
    <r>
      <t>※7　</t>
    </r>
    <r>
      <rPr>
        <sz val="8"/>
        <color rgb="FFFF0000"/>
        <rFont val="ＭＳ ゴシック"/>
        <family val="3"/>
        <charset val="128"/>
      </rPr>
      <t>魁森　岳は、</t>
    </r>
    <r>
      <rPr>
        <b/>
        <sz val="8"/>
        <color rgb="FFFF0000"/>
        <rFont val="ＭＳ ゴシック"/>
        <family val="3"/>
        <charset val="128"/>
      </rPr>
      <t>【月曜日折込不可】</t>
    </r>
    <r>
      <rPr>
        <sz val="8"/>
        <rFont val="ＭＳ ゴシック"/>
        <family val="3"/>
        <charset val="128"/>
      </rPr>
      <t>旧八竜町のAYMNSも取り扱う。</t>
    </r>
    <rPh sb="3" eb="4">
      <t>サキガケ</t>
    </rPh>
    <rPh sb="4" eb="5">
      <t>モリ</t>
    </rPh>
    <rPh sb="6" eb="7">
      <t>ガク</t>
    </rPh>
    <rPh sb="18" eb="19">
      <t>キュウ</t>
    </rPh>
    <rPh sb="19" eb="21">
      <t>ハチリュウ</t>
    </rPh>
    <rPh sb="21" eb="22">
      <t>マチ</t>
    </rPh>
    <rPh sb="29" eb="30">
      <t>ト</t>
    </rPh>
    <rPh sb="31" eb="32">
      <t>アツカ</t>
    </rPh>
    <phoneticPr fontId="2"/>
  </si>
  <si>
    <t>SN</t>
    <phoneticPr fontId="2"/>
  </si>
  <si>
    <t>SN</t>
    <phoneticPr fontId="2"/>
  </si>
  <si>
    <t>MSN</t>
    <phoneticPr fontId="2"/>
  </si>
  <si>
    <t>AMSN</t>
    <phoneticPr fontId="2"/>
  </si>
  <si>
    <t>多銘柄の新聞を扱う販売店は、主となる新聞以外の銘柄を（他紙）としてアルファベットで表記しております。Ａ朝日、Ｙ読売、Ｍ毎日、Ｓ産経、Ｎ日経。また、銘柄を指定しての折込はできません。</t>
    <rPh sb="27" eb="29">
      <t>タシ</t>
    </rPh>
    <phoneticPr fontId="2"/>
  </si>
  <si>
    <t>ASN</t>
    <phoneticPr fontId="2"/>
  </si>
  <si>
    <t>AYMSN</t>
    <phoneticPr fontId="2"/>
  </si>
  <si>
    <t>AMSN</t>
    <phoneticPr fontId="2"/>
  </si>
  <si>
    <t>YMSN</t>
    <phoneticPr fontId="2"/>
  </si>
  <si>
    <t>AYMSNK</t>
    <phoneticPr fontId="2"/>
  </si>
  <si>
    <t>AMSNK</t>
    <phoneticPr fontId="2"/>
  </si>
  <si>
    <t>販売店名</t>
    <phoneticPr fontId="2"/>
  </si>
  <si>
    <t>Ａ朝日、Ｙ読売、Ｍ毎日、Ｓ産経、Ｎ日経、Ｈ北鹿新聞、Ⓨ米代新報。また、銘柄を指定しての折込はできません。</t>
    <rPh sb="23" eb="25">
      <t>シンブン</t>
    </rPh>
    <phoneticPr fontId="2"/>
  </si>
  <si>
    <t>※2　朝日合川は、旧森吉町の一部を含む。</t>
    <rPh sb="3" eb="5">
      <t>アサヒ</t>
    </rPh>
    <rPh sb="5" eb="7">
      <t>アイカワ</t>
    </rPh>
    <rPh sb="9" eb="10">
      <t>キュウ</t>
    </rPh>
    <rPh sb="10" eb="13">
      <t>モリヨシマチ</t>
    </rPh>
    <rPh sb="14" eb="16">
      <t>イチブ</t>
    </rPh>
    <rPh sb="17" eb="18">
      <t>フク</t>
    </rPh>
    <phoneticPr fontId="2"/>
  </si>
  <si>
    <t>多銘柄の新聞を扱う販売店は、主となる新聞以外の銘柄を（他紙）としてアルファベットで表記しております。
Ａ朝日、Ｙ読売、Ｍ毎日、Ｓ産経、Ｎ日経、Ｋ河北新報。また、銘柄を指定しての折込はできません。</t>
    <rPh sb="0" eb="1">
      <t>タ</t>
    </rPh>
    <rPh sb="1" eb="3">
      <t>メイガラ</t>
    </rPh>
    <rPh sb="4" eb="6">
      <t>シンブン</t>
    </rPh>
    <rPh sb="7" eb="8">
      <t>アツカ</t>
    </rPh>
    <rPh sb="9" eb="12">
      <t>ハンバイテン</t>
    </rPh>
    <rPh sb="14" eb="15">
      <t>シュ</t>
    </rPh>
    <rPh sb="18" eb="20">
      <t>シンブン</t>
    </rPh>
    <rPh sb="20" eb="22">
      <t>イガイ</t>
    </rPh>
    <rPh sb="23" eb="25">
      <t>メイガラ</t>
    </rPh>
    <rPh sb="27" eb="29">
      <t>タシ</t>
    </rPh>
    <rPh sb="41" eb="43">
      <t>ヒョウキ</t>
    </rPh>
    <rPh sb="74" eb="76">
      <t>シンポウ</t>
    </rPh>
    <phoneticPr fontId="2"/>
  </si>
  <si>
    <t>多銘柄の新聞を扱う販売店は、主となる新聞以外の銘柄を（他紙）としてアルファベットで表記しております。Ａ朝日、Ｙ読売、Ｍ毎日、Ｓ産経、Ｎ日経、Ｋ河北新報。また、銘柄を指定しての折込はできません。</t>
    <rPh sb="27" eb="29">
      <t>タシ</t>
    </rPh>
    <rPh sb="73" eb="75">
      <t>シンポウ</t>
    </rPh>
    <phoneticPr fontId="2"/>
  </si>
  <si>
    <t xml:space="preserve"> 男鹿市の魁五里合に含む。</t>
    <rPh sb="1" eb="4">
      <t>オガシ</t>
    </rPh>
    <rPh sb="5" eb="6">
      <t>サキガケ</t>
    </rPh>
    <rPh sb="6" eb="7">
      <t>ゴ</t>
    </rPh>
    <rPh sb="7" eb="8">
      <t>サト</t>
    </rPh>
    <rPh sb="8" eb="9">
      <t>ア</t>
    </rPh>
    <rPh sb="10" eb="11">
      <t>フク</t>
    </rPh>
    <phoneticPr fontId="2"/>
  </si>
  <si>
    <t xml:space="preserve"> 潟上市の読売昭和に含む。</t>
    <rPh sb="1" eb="4">
      <t>カタガミシ</t>
    </rPh>
    <rPh sb="5" eb="7">
      <t>ヨミウリ</t>
    </rPh>
    <rPh sb="7" eb="9">
      <t>ショウワ</t>
    </rPh>
    <rPh sb="10" eb="11">
      <t>フク</t>
    </rPh>
    <phoneticPr fontId="2"/>
  </si>
  <si>
    <t xml:space="preserve"> 魁本荘南に含む。</t>
    <rPh sb="1" eb="2">
      <t>サキガケ</t>
    </rPh>
    <rPh sb="2" eb="4">
      <t>ホンジョウ</t>
    </rPh>
    <rPh sb="4" eb="5">
      <t>ミナミ</t>
    </rPh>
    <rPh sb="6" eb="7">
      <t>フク</t>
    </rPh>
    <phoneticPr fontId="2"/>
  </si>
  <si>
    <t>仁賀保金浦</t>
    <rPh sb="0" eb="3">
      <t>ニカホ</t>
    </rPh>
    <rPh sb="3" eb="5">
      <t>コノウラ</t>
    </rPh>
    <phoneticPr fontId="2"/>
  </si>
  <si>
    <t>※11 読売増　田は、東成瀬村を含む。</t>
    <rPh sb="4" eb="6">
      <t>ヨミウリ</t>
    </rPh>
    <rPh sb="6" eb="7">
      <t>ゾウ</t>
    </rPh>
    <rPh sb="8" eb="9">
      <t>タ</t>
    </rPh>
    <phoneticPr fontId="2"/>
  </si>
  <si>
    <t>※12 読売十文字は、平鹿の一部を含む。</t>
    <phoneticPr fontId="2"/>
  </si>
  <si>
    <t>※10 読売金 沢は、美郷町（六郷、仙南）の一部を含む。</t>
    <rPh sb="4" eb="6">
      <t>ヨミウリ</t>
    </rPh>
    <rPh sb="6" eb="7">
      <t>カネ</t>
    </rPh>
    <rPh sb="8" eb="9">
      <t>ザワ</t>
    </rPh>
    <rPh sb="11" eb="13">
      <t>ミサト</t>
    </rPh>
    <rPh sb="13" eb="14">
      <t>マチ</t>
    </rPh>
    <rPh sb="15" eb="17">
      <t>ロクゴウ</t>
    </rPh>
    <rPh sb="18" eb="20">
      <t>センナン</t>
    </rPh>
    <phoneticPr fontId="2"/>
  </si>
  <si>
    <t>※9　読売横 手は、平鹿と大雄の一部を含む。</t>
    <rPh sb="3" eb="5">
      <t>ヨミウリ</t>
    </rPh>
    <rPh sb="5" eb="6">
      <t>ヨコ</t>
    </rPh>
    <rPh sb="7" eb="8">
      <t>テ</t>
    </rPh>
    <phoneticPr fontId="2"/>
  </si>
  <si>
    <t>※13　読売浅舞は、十文字の一部を含む。</t>
    <rPh sb="4" eb="6">
      <t>ヨミウリ</t>
    </rPh>
    <rPh sb="6" eb="7">
      <t>アサ</t>
    </rPh>
    <rPh sb="7" eb="8">
      <t>マ</t>
    </rPh>
    <rPh sb="10" eb="13">
      <t>ジュウモンジ</t>
    </rPh>
    <rPh sb="14" eb="16">
      <t>イチブ</t>
    </rPh>
    <rPh sb="17" eb="18">
      <t>フク</t>
    </rPh>
    <phoneticPr fontId="2"/>
  </si>
  <si>
    <t>※14　産経金沢は、美郷町（六郷、仙南）の一部を含む。</t>
    <rPh sb="4" eb="6">
      <t>サンケイ</t>
    </rPh>
    <rPh sb="6" eb="7">
      <t>カネ</t>
    </rPh>
    <rPh sb="7" eb="8">
      <t>ザワ</t>
    </rPh>
    <rPh sb="10" eb="12">
      <t>ミサト</t>
    </rPh>
    <rPh sb="14" eb="16">
      <t>ロクゴウ</t>
    </rPh>
    <rPh sb="17" eb="19">
      <t>センナン</t>
    </rPh>
    <phoneticPr fontId="2"/>
  </si>
  <si>
    <t>追分</t>
    <rPh sb="0" eb="2">
      <t>オイワケ</t>
    </rPh>
    <phoneticPr fontId="2"/>
  </si>
  <si>
    <t>SNK</t>
    <phoneticPr fontId="2"/>
  </si>
  <si>
    <t>象潟</t>
    <rPh sb="0" eb="1">
      <t>ゾウ</t>
    </rPh>
    <rPh sb="1" eb="2">
      <t>カタ</t>
    </rPh>
    <phoneticPr fontId="2"/>
  </si>
  <si>
    <t>※7　読売追分は、潟上市(天王)の一部を含む。</t>
    <rPh sb="3" eb="5">
      <t>ヨミウリ</t>
    </rPh>
    <rPh sb="5" eb="7">
      <t>オイワケ</t>
    </rPh>
    <phoneticPr fontId="2"/>
  </si>
  <si>
    <t>※9　読売昭和は、飯田川町と井川町を含む。</t>
    <rPh sb="5" eb="7">
      <t>ショウワ</t>
    </rPh>
    <rPh sb="9" eb="13">
      <t>イイタガワマチ</t>
    </rPh>
    <rPh sb="14" eb="17">
      <t>イカワマチ</t>
    </rPh>
    <phoneticPr fontId="2"/>
  </si>
  <si>
    <t xml:space="preserve"> 秋田市の魁追分が一部地域を担当。</t>
    <rPh sb="1" eb="4">
      <t>アキタシ</t>
    </rPh>
    <rPh sb="5" eb="6">
      <t>サキガケ</t>
    </rPh>
    <rPh sb="6" eb="8">
      <t>オイワケ</t>
    </rPh>
    <rPh sb="9" eb="11">
      <t>イチブ</t>
    </rPh>
    <rPh sb="11" eb="13">
      <t>チイキ</t>
    </rPh>
    <rPh sb="14" eb="16">
      <t>タントウ</t>
    </rPh>
    <phoneticPr fontId="2"/>
  </si>
  <si>
    <t xml:space="preserve"> 秋田市の朝日追分が一部地域を担当。</t>
    <rPh sb="1" eb="4">
      <t>アキタシ</t>
    </rPh>
    <rPh sb="5" eb="7">
      <t>アサヒ</t>
    </rPh>
    <rPh sb="7" eb="9">
      <t>オイワケ</t>
    </rPh>
    <rPh sb="10" eb="12">
      <t>イチブ</t>
    </rPh>
    <rPh sb="12" eb="14">
      <t>チイキ</t>
    </rPh>
    <rPh sb="15" eb="17">
      <t>タントウ</t>
    </rPh>
    <phoneticPr fontId="2"/>
  </si>
  <si>
    <t xml:space="preserve"> 男鹿市の朝日船越に含む。</t>
    <rPh sb="1" eb="4">
      <t>オガシ</t>
    </rPh>
    <rPh sb="5" eb="7">
      <t>アサヒ</t>
    </rPh>
    <rPh sb="7" eb="9">
      <t>フナコシ</t>
    </rPh>
    <rPh sb="10" eb="11">
      <t>フク</t>
    </rPh>
    <phoneticPr fontId="2"/>
  </si>
  <si>
    <t xml:space="preserve"> 横手市の魁増田に含む。</t>
    <rPh sb="9" eb="10">
      <t>フク</t>
    </rPh>
    <phoneticPr fontId="2"/>
  </si>
  <si>
    <t xml:space="preserve"> 横手市の読売増田に含む。</t>
    <rPh sb="5" eb="7">
      <t>ヨミウリ</t>
    </rPh>
    <rPh sb="10" eb="11">
      <t>フク</t>
    </rPh>
    <phoneticPr fontId="2"/>
  </si>
  <si>
    <t xml:space="preserve"> 魁仁賀保金浦に含む。</t>
    <rPh sb="2" eb="5">
      <t>ニカホ</t>
    </rPh>
    <rPh sb="5" eb="7">
      <t>コノウラ</t>
    </rPh>
    <rPh sb="8" eb="9">
      <t>フク</t>
    </rPh>
    <phoneticPr fontId="2"/>
  </si>
  <si>
    <t xml:space="preserve"> 朝日合川に含む。</t>
    <rPh sb="1" eb="3">
      <t>アサヒ</t>
    </rPh>
    <rPh sb="3" eb="5">
      <t>アイカワ</t>
    </rPh>
    <rPh sb="6" eb="7">
      <t>フク</t>
    </rPh>
    <phoneticPr fontId="2"/>
  </si>
  <si>
    <t xml:space="preserve"> （米内沢地区）朝日合川に含む。</t>
    <rPh sb="2" eb="5">
      <t>ヨナイザワ</t>
    </rPh>
    <rPh sb="5" eb="7">
      <t>チク</t>
    </rPh>
    <rPh sb="8" eb="10">
      <t>アサヒ</t>
    </rPh>
    <rPh sb="10" eb="12">
      <t>アイカワ</t>
    </rPh>
    <rPh sb="13" eb="14">
      <t>フク</t>
    </rPh>
    <phoneticPr fontId="2"/>
  </si>
  <si>
    <t xml:space="preserve"> 魁前田に含む。</t>
    <rPh sb="1" eb="2">
      <t>サキガケ</t>
    </rPh>
    <rPh sb="2" eb="4">
      <t>マエダ</t>
    </rPh>
    <rPh sb="5" eb="6">
      <t>フク</t>
    </rPh>
    <phoneticPr fontId="2"/>
  </si>
  <si>
    <t xml:space="preserve"> 魁阿仁に含む。</t>
    <rPh sb="1" eb="2">
      <t>サキガケ</t>
    </rPh>
    <rPh sb="2" eb="4">
      <t>アニ</t>
    </rPh>
    <rPh sb="5" eb="6">
      <t>フク</t>
    </rPh>
    <phoneticPr fontId="2"/>
  </si>
  <si>
    <t xml:space="preserve"> 魁上小阿仁に含む。</t>
    <rPh sb="1" eb="2">
      <t>サキガケ</t>
    </rPh>
    <rPh sb="2" eb="6">
      <t>カミコアニ</t>
    </rPh>
    <rPh sb="7" eb="8">
      <t>フク</t>
    </rPh>
    <phoneticPr fontId="2"/>
  </si>
  <si>
    <t>※1　魁秋田西は、魁大畑エリアのMを含む。</t>
    <rPh sb="4" eb="6">
      <t>アキタ</t>
    </rPh>
    <rPh sb="6" eb="7">
      <t>ニシ</t>
    </rPh>
    <rPh sb="9" eb="10">
      <t>サキガケ</t>
    </rPh>
    <rPh sb="10" eb="12">
      <t>オオハタ</t>
    </rPh>
    <rPh sb="18" eb="19">
      <t>フク</t>
    </rPh>
    <phoneticPr fontId="2"/>
  </si>
  <si>
    <t xml:space="preserve"> 秋田市の読売追分が一部地域を担当。</t>
    <rPh sb="1" eb="4">
      <t>アキタシ</t>
    </rPh>
    <rPh sb="5" eb="7">
      <t>ヨミウリ</t>
    </rPh>
    <rPh sb="7" eb="9">
      <t>オイワケ</t>
    </rPh>
    <rPh sb="10" eb="12">
      <t>イチブ</t>
    </rPh>
    <rPh sb="12" eb="14">
      <t>チイキ</t>
    </rPh>
    <rPh sb="15" eb="17">
      <t>タントウ</t>
    </rPh>
    <phoneticPr fontId="2"/>
  </si>
  <si>
    <t>（2026年2月改訂版）</t>
    <rPh sb="8" eb="10">
      <t>カイテイ</t>
    </rPh>
    <phoneticPr fontId="2"/>
  </si>
  <si>
    <t>（2026年2月改訂版）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</si>
</sst>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_);[Red]\(#,##0\)"/>
    <numFmt numFmtId="179" formatCode="yyyy&quot;年&quot;m&quot;月&quot;d&quot;日&quot;\(aaa\)"/>
    <numFmt numFmtId="180" formatCode="yy&quot;年&quot;m&quot;月&quot;d&quot;日&quot;\(aaa\)"/>
    <numFmt numFmtId="181" formatCode="@\ &quot;様&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8"/>
      <name val="ＭＳ Ｐゴシック"/>
      <family val="3"/>
      <charset val="128"/>
    </font>
    <font>
      <sz val="1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b/>
      <sz val="14"/>
      <name val="ＭＳ Ｐゴシック"/>
      <family val="3"/>
      <charset val="128"/>
    </font>
    <font>
      <b/>
      <sz val="11"/>
      <name val="ＭＳ Ｐゴシック"/>
      <family val="3"/>
      <charset val="128"/>
    </font>
    <font>
      <sz val="14"/>
      <name val="ＭＳ Ｐゴシック"/>
      <family val="3"/>
      <charset val="128"/>
    </font>
    <font>
      <sz val="7"/>
      <name val="ＭＳ Ｐゴシック"/>
      <family val="3"/>
      <charset val="128"/>
    </font>
    <font>
      <b/>
      <sz val="6"/>
      <color rgb="FFFF0000"/>
      <name val="ＭＳ Ｐゴシック"/>
      <family val="3"/>
      <charset val="128"/>
    </font>
    <font>
      <b/>
      <sz val="12"/>
      <name val="ＭＳ Ｐゴシック"/>
      <family val="3"/>
      <charset val="128"/>
    </font>
    <font>
      <b/>
      <sz val="12"/>
      <name val="ＭＳ Ｐゴシック"/>
      <family val="3"/>
      <charset val="128"/>
      <scheme val="minor"/>
    </font>
    <font>
      <b/>
      <sz val="12"/>
      <name val="ＭＳ ゴシック"/>
      <family val="3"/>
      <charset val="128"/>
    </font>
    <font>
      <b/>
      <sz val="8"/>
      <name val="ＭＳ Ｐゴシック"/>
      <family val="3"/>
      <charset val="128"/>
    </font>
    <font>
      <b/>
      <sz val="13"/>
      <name val="ＭＳ Ｐゴシック"/>
      <family val="3"/>
      <charset val="128"/>
    </font>
    <font>
      <sz val="8"/>
      <color rgb="FFFF0000"/>
      <name val="ＭＳ ゴシック"/>
      <family val="3"/>
      <charset val="128"/>
    </font>
    <font>
      <b/>
      <sz val="8"/>
      <color rgb="FFFF0000"/>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s>
  <borders count="68">
    <border>
      <left/>
      <right/>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top style="thin">
        <color indexed="64"/>
      </top>
      <bottom style="hair">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right style="thin">
        <color indexed="64"/>
      </right>
      <top style="hair">
        <color indexed="64"/>
      </top>
      <bottom/>
      <diagonal/>
    </border>
  </borders>
  <cellStyleXfs count="2">
    <xf numFmtId="0" fontId="0" fillId="0" borderId="0"/>
    <xf numFmtId="38" fontId="1" fillId="0" borderId="0" applyFont="0" applyFill="0" applyBorder="0" applyAlignment="0" applyProtection="0"/>
  </cellStyleXfs>
  <cellXfs count="690">
    <xf numFmtId="0" fontId="0" fillId="0" borderId="0" xfId="0"/>
    <xf numFmtId="38" fontId="14" fillId="0" borderId="30" xfId="1" applyFont="1" applyBorder="1" applyAlignment="1" applyProtection="1">
      <protection locked="0"/>
    </xf>
    <xf numFmtId="38" fontId="18" fillId="0" borderId="53" xfId="1" applyFont="1" applyBorder="1" applyAlignment="1" applyProtection="1">
      <alignment horizontal="right"/>
      <protection locked="0"/>
    </xf>
    <xf numFmtId="38" fontId="2" fillId="0" borderId="13" xfId="1" applyFont="1" applyBorder="1" applyAlignment="1" applyProtection="1">
      <alignment horizontal="left"/>
      <protection locked="0"/>
    </xf>
    <xf numFmtId="0" fontId="1" fillId="0" borderId="13" xfId="0" applyFont="1" applyBorder="1" applyAlignment="1" applyProtection="1">
      <alignment horizontal="left"/>
      <protection locked="0"/>
    </xf>
    <xf numFmtId="38" fontId="1" fillId="0" borderId="13" xfId="1" applyFont="1" applyBorder="1" applyAlignment="1" applyProtection="1">
      <alignment horizontal="right"/>
      <protection locked="0"/>
    </xf>
    <xf numFmtId="38" fontId="1" fillId="0" borderId="19" xfId="1" applyFont="1" applyBorder="1" applyAlignment="1" applyProtection="1">
      <alignment horizontal="right"/>
      <protection locked="0"/>
    </xf>
    <xf numFmtId="38" fontId="1" fillId="0" borderId="0" xfId="1" applyFont="1" applyBorder="1" applyAlignment="1" applyProtection="1">
      <alignment horizontal="right"/>
      <protection locked="0"/>
    </xf>
    <xf numFmtId="38" fontId="2" fillId="0" borderId="0" xfId="1" applyFont="1" applyBorder="1" applyAlignment="1" applyProtection="1">
      <alignment horizontal="left"/>
      <protection locked="0"/>
    </xf>
    <xf numFmtId="0" fontId="1" fillId="0" borderId="0" xfId="0" applyFont="1" applyAlignment="1" applyProtection="1">
      <alignment horizontal="left"/>
      <protection locked="0"/>
    </xf>
    <xf numFmtId="38" fontId="1" fillId="0" borderId="0" xfId="1" applyFont="1" applyBorder="1" applyAlignment="1" applyProtection="1">
      <protection locked="0"/>
    </xf>
    <xf numFmtId="38" fontId="2" fillId="0" borderId="47" xfId="1" applyFont="1" applyBorder="1" applyAlignment="1" applyProtection="1">
      <alignment horizontal="center"/>
      <protection locked="0"/>
    </xf>
    <xf numFmtId="38" fontId="1" fillId="0" borderId="19" xfId="1" applyFont="1" applyBorder="1" applyAlignment="1" applyProtection="1">
      <protection locked="0"/>
    </xf>
    <xf numFmtId="38" fontId="2" fillId="0" borderId="58" xfId="1" applyFont="1" applyBorder="1" applyAlignment="1" applyProtection="1">
      <alignment horizontal="left"/>
      <protection locked="0"/>
    </xf>
    <xf numFmtId="38" fontId="1" fillId="0" borderId="58" xfId="1" applyFont="1" applyBorder="1" applyAlignment="1" applyProtection="1">
      <alignment horizontal="right"/>
      <protection locked="0"/>
    </xf>
    <xf numFmtId="0" fontId="1" fillId="0" borderId="13" xfId="0" applyFont="1" applyBorder="1" applyAlignment="1" applyProtection="1">
      <alignment horizontal="center"/>
      <protection locked="0"/>
    </xf>
    <xf numFmtId="0" fontId="1" fillId="0" borderId="13" xfId="0" applyFont="1" applyBorder="1" applyProtection="1">
      <protection locked="0"/>
    </xf>
    <xf numFmtId="38" fontId="2" fillId="0" borderId="19" xfId="1" applyFont="1" applyBorder="1" applyAlignment="1" applyProtection="1">
      <alignment horizontal="left"/>
      <protection locked="0"/>
    </xf>
    <xf numFmtId="38" fontId="2" fillId="0" borderId="4" xfId="1" applyFont="1" applyBorder="1" applyAlignment="1" applyProtection="1">
      <alignment horizontal="center"/>
      <protection locked="0"/>
    </xf>
    <xf numFmtId="0" fontId="1" fillId="0" borderId="4" xfId="0" applyFont="1" applyBorder="1" applyAlignment="1" applyProtection="1">
      <alignment horizontal="left"/>
      <protection locked="0"/>
    </xf>
    <xf numFmtId="38" fontId="1" fillId="0" borderId="4" xfId="1" applyFont="1" applyBorder="1" applyAlignment="1" applyProtection="1">
      <protection locked="0"/>
    </xf>
    <xf numFmtId="38" fontId="2" fillId="0" borderId="0" xfId="1" applyFont="1" applyBorder="1" applyAlignment="1" applyProtection="1">
      <alignment horizontal="center"/>
      <protection locked="0"/>
    </xf>
    <xf numFmtId="38" fontId="2" fillId="0" borderId="3" xfId="1" applyFont="1" applyBorder="1" applyAlignment="1" applyProtection="1">
      <alignment horizontal="center"/>
      <protection locked="0"/>
    </xf>
    <xf numFmtId="0" fontId="1" fillId="0" borderId="3" xfId="0" applyFont="1" applyBorder="1" applyAlignment="1" applyProtection="1">
      <alignment horizontal="left"/>
      <protection locked="0"/>
    </xf>
    <xf numFmtId="38" fontId="1" fillId="0" borderId="3" xfId="1" applyFont="1" applyBorder="1" applyAlignment="1" applyProtection="1">
      <protection locked="0"/>
    </xf>
    <xf numFmtId="0" fontId="8" fillId="0" borderId="1" xfId="0" applyFont="1" applyBorder="1" applyAlignment="1" applyProtection="1">
      <alignment horizontal="left"/>
      <protection locked="0"/>
    </xf>
    <xf numFmtId="0" fontId="8" fillId="0" borderId="32"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0" xfId="0" applyFont="1" applyAlignment="1" applyProtection="1">
      <alignment horizontal="left"/>
      <protection locked="0"/>
    </xf>
    <xf numFmtId="0" fontId="1" fillId="0" borderId="19" xfId="0" applyFont="1" applyBorder="1" applyProtection="1">
      <protection locked="0"/>
    </xf>
    <xf numFmtId="0" fontId="1" fillId="0" borderId="3" xfId="0" applyFont="1" applyBorder="1" applyAlignment="1" applyProtection="1">
      <alignment horizontal="right"/>
      <protection locked="0"/>
    </xf>
    <xf numFmtId="0" fontId="2" fillId="0" borderId="20" xfId="0" applyFont="1" applyBorder="1" applyAlignment="1" applyProtection="1">
      <alignment horizontal="left"/>
      <protection locked="0"/>
    </xf>
    <xf numFmtId="0" fontId="2" fillId="0" borderId="3" xfId="0" applyFont="1" applyBorder="1" applyAlignment="1" applyProtection="1">
      <alignment horizontal="left"/>
      <protection locked="0"/>
    </xf>
    <xf numFmtId="0" fontId="1" fillId="0" borderId="3" xfId="0" applyFont="1" applyBorder="1" applyProtection="1">
      <protection locked="0"/>
    </xf>
    <xf numFmtId="0" fontId="1" fillId="0" borderId="20" xfId="0" applyFont="1" applyBorder="1" applyProtection="1">
      <protection locked="0"/>
    </xf>
    <xf numFmtId="0" fontId="1" fillId="0" borderId="6" xfId="0" applyFont="1" applyBorder="1" applyAlignment="1" applyProtection="1">
      <alignment horizontal="left"/>
      <protection locked="0"/>
    </xf>
    <xf numFmtId="38" fontId="1" fillId="0" borderId="0" xfId="1" applyFont="1" applyBorder="1" applyAlignment="1" applyProtection="1">
      <alignment horizontal="center"/>
      <protection locked="0"/>
    </xf>
    <xf numFmtId="38" fontId="18" fillId="0" borderId="52" xfId="1" applyFont="1" applyBorder="1" applyAlignment="1" applyProtection="1">
      <alignment horizontal="right"/>
      <protection locked="0"/>
    </xf>
    <xf numFmtId="0" fontId="1" fillId="0" borderId="58" xfId="0" applyFont="1" applyBorder="1" applyProtection="1">
      <protection locked="0"/>
    </xf>
    <xf numFmtId="38" fontId="1" fillId="0" borderId="19" xfId="1" applyFont="1" applyBorder="1" applyAlignment="1" applyProtection="1">
      <alignment horizontal="left"/>
      <protection locked="0"/>
    </xf>
    <xf numFmtId="38" fontId="1" fillId="0" borderId="0" xfId="1" applyFont="1" applyBorder="1" applyAlignment="1" applyProtection="1">
      <alignment horizontal="left"/>
      <protection locked="0"/>
    </xf>
    <xf numFmtId="38" fontId="14" fillId="0" borderId="53" xfId="1" applyFont="1" applyBorder="1" applyAlignment="1" applyProtection="1">
      <alignment horizontal="right"/>
      <protection locked="0"/>
    </xf>
    <xf numFmtId="38" fontId="14" fillId="0" borderId="30" xfId="1" applyFont="1" applyBorder="1" applyAlignment="1" applyProtection="1">
      <alignment horizontal="right"/>
      <protection locked="0"/>
    </xf>
    <xf numFmtId="38" fontId="14" fillId="0" borderId="57" xfId="1" applyFont="1" applyBorder="1" applyAlignment="1" applyProtection="1">
      <alignment horizontal="right"/>
      <protection locked="0"/>
    </xf>
    <xf numFmtId="38" fontId="18" fillId="0" borderId="53" xfId="1" applyFont="1" applyFill="1" applyBorder="1" applyAlignment="1" applyProtection="1">
      <alignment horizontal="right"/>
      <protection locked="0"/>
    </xf>
    <xf numFmtId="38" fontId="14" fillId="0" borderId="47" xfId="1" applyFont="1" applyBorder="1" applyAlignment="1" applyProtection="1">
      <alignment horizontal="right"/>
      <protection locked="0"/>
    </xf>
    <xf numFmtId="0" fontId="2" fillId="0" borderId="19" xfId="0" applyFont="1" applyBorder="1" applyAlignment="1" applyProtection="1">
      <alignment horizontal="center"/>
      <protection locked="0"/>
    </xf>
    <xf numFmtId="0" fontId="2" fillId="0" borderId="0" xfId="0" applyFont="1" applyAlignment="1" applyProtection="1">
      <alignment horizontal="center"/>
      <protection locked="0"/>
    </xf>
    <xf numFmtId="0" fontId="8" fillId="0" borderId="0" xfId="0" applyFont="1" applyAlignment="1" applyProtection="1">
      <alignment horizontal="center"/>
      <protection locked="0"/>
    </xf>
    <xf numFmtId="38" fontId="14" fillId="0" borderId="30" xfId="1" applyFont="1" applyBorder="1" applyAlignment="1" applyProtection="1">
      <alignment horizontal="center"/>
      <protection locked="0"/>
    </xf>
    <xf numFmtId="0" fontId="2" fillId="0" borderId="4" xfId="0" applyFont="1" applyBorder="1" applyAlignment="1" applyProtection="1">
      <alignment horizontal="center"/>
      <protection locked="0"/>
    </xf>
    <xf numFmtId="0" fontId="8" fillId="0" borderId="4" xfId="0" applyFont="1" applyBorder="1" applyAlignment="1" applyProtection="1">
      <alignment horizontal="center"/>
      <protection locked="0"/>
    </xf>
    <xf numFmtId="38" fontId="1" fillId="0" borderId="4" xfId="1" applyFont="1" applyBorder="1" applyAlignment="1" applyProtection="1">
      <alignment horizontal="center"/>
      <protection locked="0"/>
    </xf>
    <xf numFmtId="0" fontId="2" fillId="0" borderId="3" xfId="0" applyFont="1" applyBorder="1" applyAlignment="1" applyProtection="1">
      <alignment horizontal="center"/>
      <protection locked="0"/>
    </xf>
    <xf numFmtId="0" fontId="8" fillId="0" borderId="3" xfId="0" applyFont="1" applyBorder="1" applyAlignment="1" applyProtection="1">
      <alignment horizontal="center"/>
      <protection locked="0"/>
    </xf>
    <xf numFmtId="38" fontId="1" fillId="0" borderId="3" xfId="1" applyFont="1" applyBorder="1" applyAlignment="1" applyProtection="1">
      <alignment horizontal="center"/>
      <protection locked="0"/>
    </xf>
    <xf numFmtId="0" fontId="2" fillId="0" borderId="6" xfId="0" applyFont="1" applyBorder="1" applyAlignment="1" applyProtection="1">
      <alignment horizontal="center"/>
      <protection locked="0"/>
    </xf>
    <xf numFmtId="0" fontId="8" fillId="0" borderId="6" xfId="0" applyFont="1" applyBorder="1" applyAlignment="1" applyProtection="1">
      <alignment horizontal="center"/>
      <protection locked="0"/>
    </xf>
    <xf numFmtId="38" fontId="1" fillId="0" borderId="6" xfId="1"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8" xfId="0" applyFont="1" applyBorder="1" applyAlignment="1" applyProtection="1">
      <alignment horizontal="center"/>
      <protection locked="0"/>
    </xf>
    <xf numFmtId="38" fontId="14" fillId="0" borderId="57" xfId="1" applyFont="1" applyBorder="1" applyAlignment="1" applyProtection="1">
      <alignment horizontal="center"/>
      <protection locked="0"/>
    </xf>
    <xf numFmtId="38" fontId="14" fillId="0" borderId="31" xfId="1" applyFont="1" applyBorder="1" applyAlignment="1" applyProtection="1">
      <alignment horizontal="right"/>
      <protection locked="0"/>
    </xf>
    <xf numFmtId="38" fontId="2" fillId="0" borderId="4" xfId="1" applyFont="1" applyBorder="1" applyAlignment="1" applyProtection="1">
      <alignment horizontal="left"/>
      <protection locked="0"/>
    </xf>
    <xf numFmtId="38" fontId="2" fillId="0" borderId="20" xfId="1" applyFont="1" applyBorder="1" applyAlignment="1" applyProtection="1">
      <alignment horizontal="left"/>
      <protection locked="0"/>
    </xf>
    <xf numFmtId="38" fontId="2" fillId="0" borderId="3" xfId="1" applyFont="1" applyBorder="1" applyAlignment="1" applyProtection="1">
      <alignment horizontal="left"/>
      <protection locked="0"/>
    </xf>
    <xf numFmtId="0" fontId="8" fillId="0" borderId="13" xfId="0" applyFont="1" applyBorder="1" applyAlignment="1" applyProtection="1">
      <alignment horizontal="center"/>
      <protection locked="0"/>
    </xf>
    <xf numFmtId="38" fontId="1" fillId="0" borderId="13" xfId="1" applyFont="1" applyBorder="1" applyAlignment="1" applyProtection="1">
      <alignment horizontal="center"/>
      <protection locked="0"/>
    </xf>
    <xf numFmtId="38" fontId="14" fillId="0" borderId="59" xfId="1" applyFont="1" applyBorder="1" applyAlignment="1" applyProtection="1">
      <alignment horizontal="right"/>
      <protection locked="0"/>
    </xf>
    <xf numFmtId="0" fontId="5" fillId="0" borderId="0" xfId="0" applyFont="1" applyAlignment="1" applyProtection="1">
      <alignment horizontal="left"/>
      <protection locked="0"/>
    </xf>
    <xf numFmtId="0" fontId="5" fillId="0" borderId="3" xfId="0" applyFont="1" applyBorder="1" applyAlignment="1" applyProtection="1">
      <alignment horizontal="left"/>
      <protection locked="0"/>
    </xf>
    <xf numFmtId="38" fontId="14" fillId="0" borderId="52" xfId="1" applyFont="1" applyBorder="1" applyAlignment="1" applyProtection="1">
      <alignment horizontal="right"/>
      <protection locked="0"/>
    </xf>
    <xf numFmtId="38" fontId="14" fillId="0" borderId="13" xfId="1" applyFont="1" applyBorder="1" applyAlignment="1" applyProtection="1">
      <alignment horizontal="right"/>
      <protection locked="0"/>
    </xf>
    <xf numFmtId="38" fontId="14" fillId="0" borderId="0" xfId="1" applyFont="1" applyBorder="1" applyAlignment="1" applyProtection="1">
      <alignment horizontal="center"/>
      <protection locked="0"/>
    </xf>
    <xf numFmtId="38" fontId="14" fillId="0" borderId="0" xfId="1" applyFont="1" applyBorder="1" applyAlignment="1" applyProtection="1">
      <alignment horizontal="right"/>
      <protection locked="0"/>
    </xf>
    <xf numFmtId="0" fontId="8" fillId="0" borderId="0" xfId="0" applyFont="1" applyAlignment="1" applyProtection="1">
      <alignment horizontal="left"/>
      <protection locked="0"/>
    </xf>
    <xf numFmtId="38" fontId="8" fillId="0" borderId="0" xfId="1" applyFont="1" applyBorder="1" applyAlignment="1" applyProtection="1">
      <alignment horizontal="center"/>
      <protection locked="0"/>
    </xf>
    <xf numFmtId="38" fontId="21" fillId="0" borderId="0" xfId="1" applyFont="1" applyBorder="1" applyAlignment="1" applyProtection="1">
      <alignment horizontal="center"/>
      <protection locked="0"/>
    </xf>
    <xf numFmtId="38" fontId="21" fillId="0" borderId="0" xfId="1" applyFont="1" applyBorder="1" applyAlignment="1" applyProtection="1">
      <alignment horizontal="right"/>
      <protection locked="0"/>
    </xf>
    <xf numFmtId="38" fontId="8" fillId="0" borderId="0" xfId="1" applyFont="1" applyBorder="1" applyAlignment="1" applyProtection="1">
      <alignment horizontal="right"/>
      <protection locked="0"/>
    </xf>
    <xf numFmtId="38" fontId="1" fillId="0" borderId="30" xfId="1" applyFont="1" applyBorder="1" applyAlignment="1" applyProtection="1">
      <alignment horizontal="right"/>
      <protection locked="0"/>
    </xf>
    <xf numFmtId="38" fontId="1" fillId="0" borderId="59" xfId="1" applyFont="1" applyBorder="1" applyAlignment="1" applyProtection="1">
      <alignment horizontal="right"/>
      <protection locked="0"/>
    </xf>
    <xf numFmtId="38" fontId="14" fillId="0" borderId="38" xfId="1" applyFont="1" applyBorder="1" applyAlignment="1" applyProtection="1">
      <alignment horizontal="right"/>
      <protection locked="0"/>
    </xf>
    <xf numFmtId="38" fontId="1" fillId="0" borderId="6" xfId="1" applyFont="1" applyBorder="1" applyAlignment="1" applyProtection="1">
      <protection locked="0"/>
    </xf>
    <xf numFmtId="38" fontId="1" fillId="0" borderId="57" xfId="1" applyFont="1" applyBorder="1" applyAlignment="1" applyProtection="1">
      <alignment horizontal="right"/>
      <protection locked="0"/>
    </xf>
    <xf numFmtId="38" fontId="14" fillId="0" borderId="41" xfId="1" applyFont="1" applyBorder="1" applyAlignment="1" applyProtection="1">
      <alignment horizontal="right"/>
      <protection locked="0"/>
    </xf>
    <xf numFmtId="38" fontId="14" fillId="0" borderId="60" xfId="1" applyFont="1" applyBorder="1" applyAlignment="1" applyProtection="1">
      <alignment horizontal="right"/>
      <protection locked="0"/>
    </xf>
    <xf numFmtId="38" fontId="18" fillId="0" borderId="38" xfId="1" applyFont="1" applyBorder="1" applyAlignment="1" applyProtection="1">
      <alignment horizontal="right"/>
      <protection locked="0"/>
    </xf>
    <xf numFmtId="0" fontId="1" fillId="0" borderId="8" xfId="0" applyFont="1" applyBorder="1" applyAlignment="1" applyProtection="1">
      <alignment horizontal="left"/>
      <protection locked="0"/>
    </xf>
    <xf numFmtId="0" fontId="8" fillId="0" borderId="0" xfId="0" applyFont="1" applyProtection="1">
      <protection locked="0"/>
    </xf>
    <xf numFmtId="0" fontId="8" fillId="0" borderId="0" xfId="0" applyFont="1" applyAlignment="1" applyProtection="1">
      <alignment vertical="top" wrapText="1"/>
      <protection locked="0"/>
    </xf>
    <xf numFmtId="38" fontId="14" fillId="0" borderId="55" xfId="1" applyFont="1" applyBorder="1" applyAlignment="1" applyProtection="1">
      <alignment horizontal="right"/>
      <protection locked="0"/>
    </xf>
    <xf numFmtId="38" fontId="1" fillId="0" borderId="6" xfId="1" applyFont="1" applyFill="1" applyBorder="1" applyAlignment="1" applyProtection="1">
      <alignment horizontal="right"/>
      <protection locked="0"/>
    </xf>
    <xf numFmtId="38" fontId="1" fillId="0" borderId="3" xfId="1" applyFont="1" applyBorder="1" applyAlignment="1" applyProtection="1">
      <alignment horizontal="right"/>
      <protection locked="0"/>
    </xf>
    <xf numFmtId="38" fontId="18" fillId="0" borderId="59" xfId="1" applyFont="1" applyBorder="1" applyAlignment="1" applyProtection="1">
      <alignment horizontal="right"/>
      <protection locked="0"/>
    </xf>
    <xf numFmtId="38" fontId="18" fillId="0" borderId="30" xfId="1" applyFont="1" applyBorder="1" applyAlignment="1" applyProtection="1">
      <protection locked="0"/>
    </xf>
    <xf numFmtId="38" fontId="18" fillId="0" borderId="60" xfId="1" applyFont="1" applyBorder="1" applyAlignment="1" applyProtection="1">
      <alignment horizontal="right"/>
      <protection locked="0"/>
    </xf>
    <xf numFmtId="0" fontId="18" fillId="0" borderId="59" xfId="0" applyFont="1" applyBorder="1" applyProtection="1">
      <protection locked="0"/>
    </xf>
    <xf numFmtId="0" fontId="1" fillId="0" borderId="0" xfId="0" applyFont="1" applyProtection="1">
      <protection locked="0"/>
    </xf>
    <xf numFmtId="0" fontId="18" fillId="0" borderId="30" xfId="0" applyFont="1" applyBorder="1" applyProtection="1">
      <protection locked="0"/>
    </xf>
    <xf numFmtId="38" fontId="2" fillId="0" borderId="18" xfId="1" applyFont="1" applyBorder="1" applyAlignment="1" applyProtection="1">
      <alignment horizontal="center"/>
      <protection locked="0"/>
    </xf>
    <xf numFmtId="38" fontId="18" fillId="0" borderId="67" xfId="1" applyFont="1" applyBorder="1" applyAlignment="1" applyProtection="1">
      <protection locked="0"/>
    </xf>
    <xf numFmtId="38" fontId="2" fillId="0" borderId="19" xfId="1" applyFont="1" applyBorder="1" applyAlignment="1" applyProtection="1">
      <alignment horizontal="center"/>
      <protection locked="0"/>
    </xf>
    <xf numFmtId="38" fontId="2" fillId="0" borderId="20" xfId="1" applyFont="1" applyBorder="1" applyAlignment="1" applyProtection="1">
      <alignment horizontal="center"/>
      <protection locked="0"/>
    </xf>
    <xf numFmtId="38" fontId="18" fillId="0" borderId="57" xfId="1" applyFont="1" applyBorder="1" applyAlignment="1" applyProtection="1">
      <protection locked="0"/>
    </xf>
    <xf numFmtId="38" fontId="18" fillId="0" borderId="30" xfId="1" applyFont="1" applyBorder="1" applyAlignment="1" applyProtection="1">
      <alignment horizontal="right"/>
      <protection locked="0"/>
    </xf>
    <xf numFmtId="38" fontId="2" fillId="0" borderId="58" xfId="1" applyFont="1" applyBorder="1" applyAlignment="1" applyProtection="1">
      <alignment horizontal="center"/>
      <protection locked="0"/>
    </xf>
    <xf numFmtId="38" fontId="2" fillId="0" borderId="13" xfId="1" applyFont="1" applyBorder="1" applyAlignment="1" applyProtection="1">
      <alignment horizontal="center"/>
      <protection locked="0"/>
    </xf>
    <xf numFmtId="0" fontId="1" fillId="0" borderId="13" xfId="0" applyFont="1" applyBorder="1" applyAlignment="1" applyProtection="1">
      <alignment horizontal="right"/>
      <protection locked="0"/>
    </xf>
    <xf numFmtId="0" fontId="1" fillId="0" borderId="0" xfId="0" applyFont="1" applyAlignment="1" applyProtection="1">
      <alignment horizontal="right"/>
      <protection locked="0"/>
    </xf>
    <xf numFmtId="0" fontId="18" fillId="0" borderId="59" xfId="0" applyFont="1" applyBorder="1" applyAlignment="1" applyProtection="1">
      <alignment horizontal="right"/>
      <protection locked="0"/>
    </xf>
    <xf numFmtId="0" fontId="18" fillId="0" borderId="30" xfId="0" applyFont="1" applyBorder="1" applyAlignment="1" applyProtection="1">
      <alignment horizontal="right"/>
      <protection locked="0"/>
    </xf>
    <xf numFmtId="0" fontId="18" fillId="0" borderId="57" xfId="0" applyFont="1" applyBorder="1" applyAlignment="1" applyProtection="1">
      <alignment horizontal="right"/>
      <protection locked="0"/>
    </xf>
    <xf numFmtId="0" fontId="18" fillId="0" borderId="57" xfId="0" applyFont="1" applyBorder="1" applyProtection="1">
      <protection locked="0"/>
    </xf>
    <xf numFmtId="38" fontId="1" fillId="0" borderId="19" xfId="1" applyFont="1" applyBorder="1" applyAlignment="1" applyProtection="1">
      <alignment horizontal="center"/>
      <protection locked="0"/>
    </xf>
    <xf numFmtId="38" fontId="18" fillId="0" borderId="30" xfId="0" applyNumberFormat="1" applyFont="1" applyBorder="1" applyAlignment="1" applyProtection="1">
      <alignment horizontal="right"/>
      <protection locked="0"/>
    </xf>
    <xf numFmtId="38" fontId="18" fillId="0" borderId="31" xfId="0" applyNumberFormat="1" applyFont="1" applyBorder="1" applyProtection="1">
      <protection locked="0"/>
    </xf>
    <xf numFmtId="0" fontId="1" fillId="0" borderId="18" xfId="0" applyFont="1" applyBorder="1" applyProtection="1">
      <protection locked="0"/>
    </xf>
    <xf numFmtId="0" fontId="1" fillId="0" borderId="4" xfId="0" applyFont="1" applyBorder="1" applyProtection="1">
      <protection locked="0"/>
    </xf>
    <xf numFmtId="0" fontId="18" fillId="0" borderId="67" xfId="0" applyFont="1" applyBorder="1" applyProtection="1">
      <protection locked="0"/>
    </xf>
    <xf numFmtId="0" fontId="1" fillId="0" borderId="58" xfId="0" applyFont="1" applyBorder="1" applyAlignment="1" applyProtection="1">
      <alignment horizontal="left"/>
      <protection locked="0"/>
    </xf>
    <xf numFmtId="0" fontId="1" fillId="0" borderId="19" xfId="0" applyFont="1" applyBorder="1" applyAlignment="1" applyProtection="1">
      <alignment horizontal="left"/>
      <protection locked="0"/>
    </xf>
    <xf numFmtId="38" fontId="18" fillId="0" borderId="59" xfId="0" applyNumberFormat="1" applyFont="1" applyBorder="1" applyProtection="1">
      <protection locked="0"/>
    </xf>
    <xf numFmtId="38" fontId="14" fillId="0" borderId="31" xfId="1" applyFont="1" applyBorder="1" applyAlignment="1" applyProtection="1">
      <alignment horizontal="center"/>
      <protection locked="0"/>
    </xf>
    <xf numFmtId="0" fontId="2" fillId="0" borderId="18" xfId="0" applyFont="1" applyBorder="1" applyAlignment="1" applyProtection="1">
      <alignment horizontal="center"/>
      <protection locked="0"/>
    </xf>
    <xf numFmtId="38" fontId="14" fillId="0" borderId="67" xfId="1" applyFont="1" applyBorder="1" applyAlignment="1" applyProtection="1">
      <alignment horizontal="center"/>
      <protection locked="0"/>
    </xf>
    <xf numFmtId="38" fontId="2" fillId="0" borderId="18" xfId="1" applyFont="1" applyBorder="1" applyAlignment="1" applyProtection="1">
      <alignment horizontal="left"/>
      <protection locked="0"/>
    </xf>
    <xf numFmtId="38" fontId="1" fillId="0" borderId="67" xfId="1" applyFont="1" applyBorder="1" applyAlignment="1" applyProtection="1">
      <alignment horizontal="right"/>
      <protection locked="0"/>
    </xf>
    <xf numFmtId="38" fontId="1" fillId="0" borderId="59" xfId="1" applyFont="1" applyBorder="1" applyAlignment="1" applyProtection="1">
      <protection locked="0"/>
    </xf>
    <xf numFmtId="38" fontId="1" fillId="0" borderId="30" xfId="1" applyFont="1" applyBorder="1" applyAlignment="1" applyProtection="1">
      <protection locked="0"/>
    </xf>
    <xf numFmtId="38" fontId="14" fillId="0" borderId="67" xfId="1" applyFont="1" applyBorder="1" applyAlignment="1" applyProtection="1">
      <alignment horizontal="right"/>
      <protection locked="0"/>
    </xf>
    <xf numFmtId="0" fontId="18" fillId="0" borderId="60" xfId="0" applyFont="1" applyBorder="1" applyAlignment="1" applyProtection="1">
      <alignment horizontal="left"/>
      <protection locked="0"/>
    </xf>
    <xf numFmtId="0" fontId="6" fillId="0" borderId="32"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38" fontId="0" fillId="0" borderId="4" xfId="1" applyFont="1" applyBorder="1" applyAlignment="1" applyProtection="1">
      <alignment horizontal="center"/>
      <protection locked="0"/>
    </xf>
    <xf numFmtId="0" fontId="18"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18" fillId="0" borderId="5" xfId="0" applyFont="1" applyBorder="1" applyAlignment="1" applyProtection="1">
      <alignment vertical="center"/>
      <protection locked="0"/>
    </xf>
    <xf numFmtId="49" fontId="5" fillId="0" borderId="0" xfId="0" applyNumberFormat="1" applyFont="1" applyAlignment="1" applyProtection="1">
      <alignment horizontal="right" vertical="center"/>
      <protection locked="0"/>
    </xf>
    <xf numFmtId="0" fontId="5" fillId="0" borderId="0" xfId="0" applyFont="1" applyAlignment="1" applyProtection="1">
      <alignment horizontal="right" vertical="center"/>
      <protection locked="0"/>
    </xf>
    <xf numFmtId="0" fontId="0" fillId="0" borderId="32" xfId="0" applyBorder="1" applyAlignment="1" applyProtection="1">
      <alignment horizontal="left" vertical="center"/>
      <protection locked="0"/>
    </xf>
    <xf numFmtId="0" fontId="3" fillId="0" borderId="32" xfId="0" applyFont="1" applyBorder="1" applyAlignment="1" applyProtection="1">
      <alignment vertical="center"/>
      <protection locked="0"/>
    </xf>
    <xf numFmtId="0" fontId="7" fillId="0" borderId="0" xfId="0" applyFont="1" applyAlignment="1" applyProtection="1">
      <alignment vertical="center"/>
      <protection locked="0"/>
    </xf>
    <xf numFmtId="0" fontId="3" fillId="0" borderId="6" xfId="0" applyFont="1" applyBorder="1" applyAlignment="1" applyProtection="1">
      <alignment vertical="center"/>
      <protection locked="0"/>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0" fillId="0" borderId="2" xfId="0" applyBorder="1" applyAlignment="1" applyProtection="1">
      <alignment horizontal="left" vertical="center"/>
      <protection locked="0"/>
    </xf>
    <xf numFmtId="0" fontId="4" fillId="0" borderId="0" xfId="0" applyFont="1" applyAlignment="1" applyProtection="1">
      <alignment vertical="center"/>
      <protection locked="0"/>
    </xf>
    <xf numFmtId="0" fontId="3" fillId="2" borderId="25" xfId="0" applyFont="1" applyFill="1" applyBorder="1" applyAlignment="1" applyProtection="1">
      <alignment horizontal="center"/>
      <protection locked="0"/>
    </xf>
    <xf numFmtId="0" fontId="3" fillId="2" borderId="26" xfId="0" applyFont="1" applyFill="1" applyBorder="1" applyAlignment="1" applyProtection="1">
      <alignment horizontal="distributed" justifyLastLine="1"/>
      <protection locked="0"/>
    </xf>
    <xf numFmtId="0" fontId="4" fillId="0" borderId="0" xfId="0" applyFont="1" applyProtection="1">
      <protection locked="0"/>
    </xf>
    <xf numFmtId="0" fontId="1" fillId="0" borderId="37" xfId="0" applyFont="1" applyBorder="1" applyAlignment="1" applyProtection="1">
      <alignment horizontal="left"/>
      <protection locked="0"/>
    </xf>
    <xf numFmtId="0" fontId="0" fillId="0" borderId="6" xfId="0" applyBorder="1" applyAlignment="1" applyProtection="1">
      <alignment horizontal="distributed"/>
      <protection locked="0"/>
    </xf>
    <xf numFmtId="38" fontId="2" fillId="0" borderId="14" xfId="1" applyFont="1" applyFill="1" applyBorder="1" applyAlignment="1" applyProtection="1">
      <alignment horizontal="left"/>
      <protection locked="0"/>
    </xf>
    <xf numFmtId="38" fontId="2" fillId="0" borderId="3" xfId="1" applyFont="1" applyFill="1" applyBorder="1" applyAlignment="1" applyProtection="1">
      <alignment horizontal="left"/>
      <protection locked="0"/>
    </xf>
    <xf numFmtId="0" fontId="0" fillId="0" borderId="3" xfId="0" applyBorder="1" applyAlignment="1" applyProtection="1">
      <alignment horizontal="distributed"/>
      <protection locked="0"/>
    </xf>
    <xf numFmtId="38" fontId="2" fillId="0" borderId="14" xfId="1" applyFont="1" applyBorder="1" applyAlignment="1" applyProtection="1">
      <alignment horizontal="left"/>
      <protection locked="0"/>
    </xf>
    <xf numFmtId="38" fontId="2" fillId="0" borderId="17" xfId="1" applyFont="1" applyBorder="1" applyAlignment="1" applyProtection="1">
      <alignment horizontal="left"/>
      <protection locked="0"/>
    </xf>
    <xf numFmtId="38" fontId="2" fillId="0" borderId="6" xfId="1" applyFont="1" applyBorder="1" applyAlignment="1" applyProtection="1">
      <alignment horizontal="left"/>
      <protection locked="0"/>
    </xf>
    <xf numFmtId="0" fontId="1" fillId="0" borderId="42" xfId="0" applyFont="1" applyBorder="1" applyAlignment="1" applyProtection="1">
      <alignment horizontal="left"/>
      <protection locked="0"/>
    </xf>
    <xf numFmtId="0" fontId="2" fillId="0" borderId="17" xfId="0" applyFont="1" applyBorder="1" applyAlignment="1" applyProtection="1">
      <alignment horizontal="center"/>
      <protection locked="0"/>
    </xf>
    <xf numFmtId="38" fontId="2" fillId="0" borderId="17" xfId="1" applyFont="1" applyFill="1" applyBorder="1" applyAlignment="1" applyProtection="1">
      <alignment horizontal="left"/>
      <protection locked="0"/>
    </xf>
    <xf numFmtId="38" fontId="2" fillId="0" borderId="6" xfId="1" applyFont="1" applyFill="1" applyBorder="1" applyAlignment="1" applyProtection="1">
      <alignment horizontal="left"/>
      <protection locked="0"/>
    </xf>
    <xf numFmtId="38" fontId="2" fillId="0" borderId="17" xfId="1" applyFont="1" applyBorder="1" applyAlignment="1" applyProtection="1">
      <alignment horizontal="center"/>
      <protection locked="0"/>
    </xf>
    <xf numFmtId="38" fontId="2" fillId="0" borderId="6" xfId="1" applyFont="1" applyBorder="1" applyAlignment="1" applyProtection="1">
      <alignment horizontal="center"/>
      <protection locked="0"/>
    </xf>
    <xf numFmtId="0" fontId="4" fillId="0" borderId="18" xfId="0" applyFont="1" applyBorder="1" applyProtection="1">
      <protection locked="0"/>
    </xf>
    <xf numFmtId="0" fontId="4" fillId="0" borderId="4" xfId="0" applyFont="1" applyBorder="1" applyProtection="1">
      <protection locked="0"/>
    </xf>
    <xf numFmtId="0" fontId="4" fillId="0" borderId="67" xfId="0" applyFont="1" applyBorder="1" applyProtection="1">
      <protection locked="0"/>
    </xf>
    <xf numFmtId="38" fontId="2" fillId="0" borderId="17" xfId="1" applyFont="1" applyFill="1" applyBorder="1" applyAlignment="1" applyProtection="1">
      <alignment horizontal="center"/>
      <protection locked="0"/>
    </xf>
    <xf numFmtId="38" fontId="2" fillId="0" borderId="6" xfId="1" applyFont="1" applyFill="1" applyBorder="1" applyAlignment="1" applyProtection="1">
      <alignment horizontal="center"/>
      <protection locked="0"/>
    </xf>
    <xf numFmtId="0" fontId="2" fillId="0" borderId="42" xfId="0" applyFont="1" applyBorder="1" applyAlignment="1" applyProtection="1">
      <alignment horizontal="center"/>
      <protection locked="0"/>
    </xf>
    <xf numFmtId="0" fontId="3" fillId="0" borderId="9" xfId="0" applyFont="1" applyBorder="1" applyAlignment="1" applyProtection="1">
      <alignment justifyLastLine="1"/>
      <protection locked="0"/>
    </xf>
    <xf numFmtId="0" fontId="3" fillId="0" borderId="2" xfId="0" applyFont="1" applyBorder="1" applyAlignment="1" applyProtection="1">
      <alignment justifyLastLine="1"/>
      <protection locked="0"/>
    </xf>
    <xf numFmtId="0" fontId="3" fillId="0" borderId="7" xfId="0" applyFont="1" applyBorder="1" applyAlignment="1" applyProtection="1">
      <alignment justifyLastLine="1"/>
      <protection locked="0"/>
    </xf>
    <xf numFmtId="0" fontId="3" fillId="0" borderId="5" xfId="0" applyFont="1" applyBorder="1" applyAlignment="1" applyProtection="1">
      <alignment justifyLastLine="1"/>
      <protection locked="0"/>
    </xf>
    <xf numFmtId="0" fontId="3" fillId="0" borderId="5" xfId="0" applyFont="1" applyBorder="1" applyAlignment="1" applyProtection="1">
      <alignment horizontal="right" justifyLastLine="1"/>
      <protection locked="0"/>
    </xf>
    <xf numFmtId="0" fontId="2" fillId="0" borderId="58"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0" fillId="0" borderId="13" xfId="0" applyBorder="1" applyAlignment="1" applyProtection="1">
      <alignment horizontal="distributed"/>
      <protection locked="0"/>
    </xf>
    <xf numFmtId="38" fontId="1" fillId="0" borderId="13" xfId="1" applyFont="1" applyFill="1" applyBorder="1" applyAlignment="1" applyProtection="1">
      <alignment horizontal="right"/>
      <protection locked="0"/>
    </xf>
    <xf numFmtId="0" fontId="8" fillId="0" borderId="13" xfId="0" applyFont="1" applyBorder="1" applyAlignment="1" applyProtection="1">
      <alignment wrapText="1"/>
      <protection locked="0"/>
    </xf>
    <xf numFmtId="0" fontId="3" fillId="0" borderId="22" xfId="0" applyFont="1" applyBorder="1" applyAlignment="1" applyProtection="1">
      <alignment justifyLastLine="1"/>
      <protection locked="0"/>
    </xf>
    <xf numFmtId="0" fontId="3" fillId="0" borderId="63" xfId="0" applyFont="1" applyBorder="1" applyAlignment="1" applyProtection="1">
      <alignment justifyLastLine="1"/>
      <protection locked="0"/>
    </xf>
    <xf numFmtId="0" fontId="3" fillId="0" borderId="63" xfId="0" applyFont="1" applyBorder="1" applyAlignment="1" applyProtection="1">
      <alignment horizontal="right" justifyLastLine="1"/>
      <protection locked="0"/>
    </xf>
    <xf numFmtId="0" fontId="0" fillId="0" borderId="0" xfId="0" applyAlignment="1" applyProtection="1">
      <alignment horizontal="distributed"/>
      <protection locked="0"/>
    </xf>
    <xf numFmtId="38" fontId="1" fillId="0" borderId="0" xfId="1" applyFont="1" applyFill="1" applyBorder="1" applyAlignment="1" applyProtection="1">
      <alignment horizontal="right"/>
      <protection locked="0"/>
    </xf>
    <xf numFmtId="0" fontId="8" fillId="0" borderId="0" xfId="0" applyFont="1" applyAlignment="1" applyProtection="1">
      <alignment wrapTex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distributed"/>
      <protection locked="0"/>
    </xf>
    <xf numFmtId="38" fontId="8" fillId="0" borderId="0" xfId="1" applyFont="1" applyFill="1" applyBorder="1" applyAlignment="1" applyProtection="1">
      <alignment horizontal="right"/>
      <protection locked="0"/>
    </xf>
    <xf numFmtId="0" fontId="2" fillId="0" borderId="38" xfId="0" applyFont="1" applyBorder="1" applyAlignment="1" applyProtection="1">
      <alignment horizontal="center"/>
      <protection locked="0"/>
    </xf>
    <xf numFmtId="0" fontId="2" fillId="0" borderId="53" xfId="0" applyFont="1" applyBorder="1" applyAlignment="1" applyProtection="1">
      <alignment horizontal="center"/>
      <protection locked="0"/>
    </xf>
    <xf numFmtId="0" fontId="12"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38" fontId="12" fillId="0" borderId="0" xfId="0" applyNumberFormat="1" applyFont="1" applyAlignment="1" applyProtection="1">
      <alignment vertical="center"/>
      <protection locked="0"/>
    </xf>
    <xf numFmtId="0" fontId="8" fillId="0" borderId="0" xfId="0" applyFont="1" applyAlignment="1" applyProtection="1">
      <alignment horizontal="center" vertical="center"/>
      <protection locked="0"/>
    </xf>
    <xf numFmtId="0" fontId="6" fillId="0" borderId="8"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2" xfId="0" applyFont="1" applyBorder="1" applyAlignment="1" applyProtection="1">
      <alignment horizontal="left" vertical="center"/>
      <protection locked="0"/>
    </xf>
    <xf numFmtId="0" fontId="2" fillId="0" borderId="14" xfId="0" applyFont="1" applyBorder="1" applyAlignment="1" applyProtection="1">
      <alignment horizontal="center"/>
      <protection locked="0"/>
    </xf>
    <xf numFmtId="0" fontId="2" fillId="0" borderId="32"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0" fillId="0" borderId="4" xfId="0" applyBorder="1" applyAlignment="1" applyProtection="1">
      <alignment horizontal="distributed"/>
      <protection locked="0"/>
    </xf>
    <xf numFmtId="38" fontId="1" fillId="0" borderId="4" xfId="1" applyFont="1" applyFill="1" applyBorder="1" applyAlignment="1" applyProtection="1">
      <alignment horizontal="right"/>
      <protection locked="0"/>
    </xf>
    <xf numFmtId="0" fontId="2" fillId="0" borderId="48" xfId="0" applyFont="1" applyBorder="1" applyAlignment="1" applyProtection="1">
      <alignment horizontal="center"/>
      <protection locked="0"/>
    </xf>
    <xf numFmtId="38" fontId="1" fillId="0" borderId="3" xfId="1" applyFont="1" applyFill="1" applyBorder="1" applyAlignment="1" applyProtection="1">
      <alignment horizontal="right"/>
      <protection locked="0"/>
    </xf>
    <xf numFmtId="0" fontId="2" fillId="0" borderId="36" xfId="0" applyFont="1" applyBorder="1" applyAlignment="1" applyProtection="1">
      <alignment horizontal="center"/>
      <protection locked="0"/>
    </xf>
    <xf numFmtId="0" fontId="5" fillId="0" borderId="7" xfId="0" applyFont="1" applyBorder="1" applyAlignment="1" applyProtection="1">
      <alignment horizontal="right"/>
      <protection locked="0"/>
    </xf>
    <xf numFmtId="38" fontId="14" fillId="0" borderId="5" xfId="0" applyNumberFormat="1" applyFont="1" applyBorder="1" applyAlignment="1" applyProtection="1">
      <alignment horizontal="right"/>
      <protection locked="0"/>
    </xf>
    <xf numFmtId="0" fontId="3" fillId="0" borderId="7" xfId="0" applyFont="1" applyBorder="1" applyAlignment="1" applyProtection="1">
      <alignment horizontal="center" justifyLastLine="1"/>
      <protection locked="0"/>
    </xf>
    <xf numFmtId="0" fontId="8"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1" fillId="0" borderId="0" xfId="0" applyFont="1" applyAlignment="1" applyProtection="1">
      <alignment vertical="center"/>
      <protection locked="0"/>
    </xf>
    <xf numFmtId="0" fontId="1" fillId="0" borderId="22" xfId="0" applyFont="1" applyBorder="1" applyProtection="1">
      <protection locked="0"/>
    </xf>
    <xf numFmtId="0" fontId="1" fillId="0" borderId="63" xfId="0" applyFont="1" applyBorder="1" applyProtection="1">
      <protection locked="0"/>
    </xf>
    <xf numFmtId="38" fontId="14" fillId="0" borderId="29" xfId="1" applyFont="1" applyBorder="1" applyAlignment="1" applyProtection="1">
      <alignment horizontal="right"/>
      <protection locked="0"/>
    </xf>
    <xf numFmtId="0" fontId="12" fillId="0" borderId="0" xfId="0" applyFont="1" applyAlignment="1" applyProtection="1">
      <alignment vertical="center" wrapText="1"/>
      <protection locked="0"/>
    </xf>
    <xf numFmtId="0" fontId="12" fillId="0" borderId="0" xfId="0" applyFont="1" applyAlignment="1" applyProtection="1">
      <alignment horizontal="center" vertical="center" wrapText="1"/>
      <protection locked="0"/>
    </xf>
    <xf numFmtId="0" fontId="0" fillId="0" borderId="0" xfId="0" applyAlignment="1" applyProtection="1">
      <alignment horizontal="left"/>
      <protection locked="0"/>
    </xf>
    <xf numFmtId="0" fontId="16" fillId="0" borderId="52" xfId="0" applyFont="1" applyBorder="1" applyAlignment="1" applyProtection="1">
      <alignment horizontal="center"/>
      <protection locked="0"/>
    </xf>
    <xf numFmtId="0" fontId="0" fillId="0" borderId="32" xfId="0" applyBorder="1" applyAlignment="1" applyProtection="1">
      <alignment horizontal="distributed"/>
      <protection locked="0"/>
    </xf>
    <xf numFmtId="38" fontId="2" fillId="0" borderId="32" xfId="1" applyFont="1" applyBorder="1" applyAlignment="1" applyProtection="1">
      <alignment horizontal="left"/>
      <protection locked="0"/>
    </xf>
    <xf numFmtId="38" fontId="1" fillId="0" borderId="5" xfId="1" applyFont="1" applyBorder="1" applyAlignment="1" applyProtection="1">
      <alignment horizontal="right"/>
      <protection locked="0"/>
    </xf>
    <xf numFmtId="0" fontId="2" fillId="0" borderId="52" xfId="0" applyFont="1" applyBorder="1" applyAlignment="1" applyProtection="1">
      <alignment horizontal="center"/>
      <protection locked="0"/>
    </xf>
    <xf numFmtId="0" fontId="2" fillId="0" borderId="50" xfId="0" applyFont="1" applyBorder="1" applyAlignment="1" applyProtection="1">
      <alignment horizontal="center"/>
      <protection locked="0"/>
    </xf>
    <xf numFmtId="0" fontId="8" fillId="0" borderId="32" xfId="0" applyFont="1" applyBorder="1" applyAlignment="1" applyProtection="1">
      <alignment horizontal="center"/>
      <protection locked="0"/>
    </xf>
    <xf numFmtId="38" fontId="1" fillId="0" borderId="32" xfId="1" applyFont="1" applyFill="1" applyBorder="1" applyAlignment="1" applyProtection="1">
      <alignment horizontal="right"/>
      <protection locked="0"/>
    </xf>
    <xf numFmtId="0" fontId="5" fillId="0" borderId="13" xfId="0" applyFont="1" applyBorder="1" applyAlignment="1" applyProtection="1">
      <alignment horizontal="distributed"/>
      <protection locked="0"/>
    </xf>
    <xf numFmtId="0" fontId="1" fillId="0" borderId="0" xfId="0" applyFont="1" applyAlignment="1" applyProtection="1">
      <alignment horizontal="left" vertical="center"/>
      <protection locked="0"/>
    </xf>
    <xf numFmtId="0" fontId="4" fillId="0" borderId="19" xfId="0" applyFont="1" applyBorder="1" applyProtection="1">
      <protection locked="0"/>
    </xf>
    <xf numFmtId="0" fontId="4" fillId="0" borderId="30" xfId="0" applyFont="1" applyBorder="1" applyProtection="1">
      <protection locked="0"/>
    </xf>
    <xf numFmtId="0" fontId="0" fillId="0" borderId="3" xfId="0" applyBorder="1" applyAlignment="1" applyProtection="1">
      <alignment horizontal="left"/>
      <protection locked="0"/>
    </xf>
    <xf numFmtId="0" fontId="5" fillId="0" borderId="6" xfId="0" applyFont="1" applyBorder="1" applyAlignment="1" applyProtection="1">
      <alignment horizontal="left"/>
      <protection locked="0"/>
    </xf>
    <xf numFmtId="38" fontId="1" fillId="0" borderId="6" xfId="1" applyFont="1" applyBorder="1" applyAlignment="1" applyProtection="1">
      <alignment horizontal="right"/>
      <protection locked="0"/>
    </xf>
    <xf numFmtId="0" fontId="8" fillId="0" borderId="8" xfId="0" applyFont="1" applyBorder="1" applyProtection="1">
      <protection locked="0"/>
    </xf>
    <xf numFmtId="0" fontId="0" fillId="0" borderId="6" xfId="0" applyBorder="1" applyAlignment="1" applyProtection="1">
      <alignment horizontal="left"/>
      <protection locked="0"/>
    </xf>
    <xf numFmtId="0" fontId="2" fillId="0" borderId="1" xfId="0" applyFont="1" applyBorder="1" applyAlignment="1" applyProtection="1">
      <alignment horizontal="center"/>
      <protection locked="0"/>
    </xf>
    <xf numFmtId="0" fontId="5" fillId="0" borderId="6" xfId="0" applyFont="1" applyBorder="1" applyProtection="1">
      <protection locked="0"/>
    </xf>
    <xf numFmtId="0" fontId="5" fillId="0" borderId="31" xfId="0" applyFont="1" applyBorder="1" applyProtection="1">
      <protection locked="0"/>
    </xf>
    <xf numFmtId="0" fontId="8" fillId="0" borderId="19" xfId="0" applyFont="1" applyBorder="1" applyProtection="1">
      <protection locked="0"/>
    </xf>
    <xf numFmtId="0" fontId="5" fillId="0" borderId="0" xfId="0" applyFont="1" applyProtection="1">
      <protection locked="0"/>
    </xf>
    <xf numFmtId="0" fontId="5" fillId="0" borderId="30" xfId="0" applyFont="1" applyBorder="1" applyProtection="1">
      <protection locked="0"/>
    </xf>
    <xf numFmtId="0" fontId="0" fillId="0" borderId="13" xfId="0" applyBorder="1" applyAlignment="1" applyProtection="1">
      <alignment horizontal="left"/>
      <protection locked="0"/>
    </xf>
    <xf numFmtId="0" fontId="2" fillId="0" borderId="10" xfId="0" applyFont="1" applyBorder="1" applyAlignment="1" applyProtection="1">
      <alignment horizontal="center"/>
      <protection locked="0"/>
    </xf>
    <xf numFmtId="0" fontId="4" fillId="0" borderId="20" xfId="0" applyFont="1" applyBorder="1" applyProtection="1">
      <protection locked="0"/>
    </xf>
    <xf numFmtId="0" fontId="4" fillId="0" borderId="3" xfId="0" applyFont="1" applyBorder="1" applyProtection="1">
      <protection locked="0"/>
    </xf>
    <xf numFmtId="0" fontId="4" fillId="0" borderId="57" xfId="0" applyFont="1" applyBorder="1" applyProtection="1">
      <protection locked="0"/>
    </xf>
    <xf numFmtId="0" fontId="2" fillId="0" borderId="46" xfId="0" applyFont="1" applyBorder="1" applyAlignment="1" applyProtection="1">
      <alignment horizontal="center"/>
      <protection locked="0"/>
    </xf>
    <xf numFmtId="0" fontId="2" fillId="0" borderId="40" xfId="0" applyFont="1" applyBorder="1" applyAlignment="1" applyProtection="1">
      <alignment horizontal="center"/>
      <protection locked="0"/>
    </xf>
    <xf numFmtId="38" fontId="14" fillId="0" borderId="67" xfId="1" applyFont="1" applyBorder="1" applyAlignment="1" applyProtection="1">
      <protection locked="0"/>
    </xf>
    <xf numFmtId="38" fontId="14" fillId="0" borderId="57" xfId="1" applyFont="1" applyBorder="1" applyAlignment="1" applyProtection="1">
      <protection locked="0"/>
    </xf>
    <xf numFmtId="0" fontId="2" fillId="0" borderId="37" xfId="0" applyFont="1" applyBorder="1" applyAlignment="1" applyProtection="1">
      <alignment horizontal="center"/>
      <protection locked="0"/>
    </xf>
    <xf numFmtId="38" fontId="1" fillId="0" borderId="7" xfId="1" applyFont="1" applyBorder="1" applyAlignment="1" applyProtection="1">
      <alignment horizontal="right"/>
      <protection locked="0"/>
    </xf>
    <xf numFmtId="0" fontId="1" fillId="0" borderId="5" xfId="0" applyFont="1" applyBorder="1" applyAlignment="1" applyProtection="1">
      <alignment horizontal="distributed"/>
      <protection locked="0"/>
    </xf>
    <xf numFmtId="0" fontId="8" fillId="0" borderId="5" xfId="0" applyFont="1" applyBorder="1" applyAlignment="1" applyProtection="1">
      <alignment horizontal="center"/>
      <protection locked="0"/>
    </xf>
    <xf numFmtId="0" fontId="0" fillId="0" borderId="0" xfId="0" applyAlignment="1" applyProtection="1">
      <alignment horizontal="right" justifyLastLine="1"/>
      <protection locked="0"/>
    </xf>
    <xf numFmtId="0" fontId="12" fillId="0" borderId="0" xfId="0" applyFont="1" applyAlignment="1" applyProtection="1">
      <alignment horizontal="left"/>
      <protection locked="0"/>
    </xf>
    <xf numFmtId="0" fontId="3" fillId="2" borderId="35" xfId="0" applyFont="1" applyFill="1" applyBorder="1" applyAlignment="1" applyProtection="1">
      <alignment horizontal="center"/>
      <protection locked="0"/>
    </xf>
    <xf numFmtId="0" fontId="1" fillId="0" borderId="38" xfId="0" applyFont="1" applyBorder="1" applyAlignment="1" applyProtection="1">
      <alignment horizontal="left"/>
      <protection locked="0"/>
    </xf>
    <xf numFmtId="0" fontId="4" fillId="0" borderId="39" xfId="0" applyFont="1" applyBorder="1" applyAlignment="1" applyProtection="1">
      <alignment horizontal="distributed" vertical="center"/>
      <protection locked="0"/>
    </xf>
    <xf numFmtId="38" fontId="2" fillId="0" borderId="12" xfId="1" applyFont="1" applyBorder="1" applyAlignment="1" applyProtection="1">
      <alignment horizontal="center"/>
      <protection locked="0"/>
    </xf>
    <xf numFmtId="38" fontId="2" fillId="0" borderId="32" xfId="1" applyFont="1" applyBorder="1" applyAlignment="1" applyProtection="1">
      <alignment horizontal="center"/>
      <protection locked="0"/>
    </xf>
    <xf numFmtId="0" fontId="4" fillId="0" borderId="40" xfId="0" applyFont="1" applyBorder="1" applyAlignment="1" applyProtection="1">
      <alignment horizontal="left"/>
      <protection locked="0"/>
    </xf>
    <xf numFmtId="38" fontId="14" fillId="0" borderId="4" xfId="1" applyFont="1" applyBorder="1" applyAlignment="1" applyProtection="1">
      <protection locked="0"/>
    </xf>
    <xf numFmtId="0" fontId="5" fillId="0" borderId="4" xfId="0" applyFont="1" applyBorder="1" applyProtection="1">
      <protection locked="0"/>
    </xf>
    <xf numFmtId="38" fontId="14" fillId="0" borderId="0" xfId="1" applyFont="1" applyBorder="1" applyAlignment="1" applyProtection="1">
      <protection locked="0"/>
    </xf>
    <xf numFmtId="38" fontId="14" fillId="0" borderId="3" xfId="1" applyFont="1" applyBorder="1" applyAlignment="1" applyProtection="1">
      <protection locked="0"/>
    </xf>
    <xf numFmtId="38" fontId="2" fillId="0" borderId="36" xfId="1" applyFont="1" applyBorder="1" applyAlignment="1" applyProtection="1">
      <alignment horizontal="left"/>
      <protection locked="0"/>
    </xf>
    <xf numFmtId="38" fontId="2" fillId="0" borderId="8" xfId="1" applyFont="1" applyBorder="1" applyAlignment="1" applyProtection="1">
      <alignment horizontal="left"/>
      <protection locked="0"/>
    </xf>
    <xf numFmtId="0" fontId="16" fillId="0" borderId="38" xfId="0" applyFont="1" applyBorder="1" applyAlignment="1" applyProtection="1">
      <alignment horizontal="center"/>
      <protection locked="0"/>
    </xf>
    <xf numFmtId="0" fontId="8" fillId="0" borderId="20" xfId="0" applyFont="1" applyBorder="1" applyProtection="1">
      <protection locked="0"/>
    </xf>
    <xf numFmtId="0" fontId="5" fillId="0" borderId="3" xfId="0" applyFont="1" applyBorder="1" applyProtection="1">
      <protection locked="0"/>
    </xf>
    <xf numFmtId="0" fontId="9" fillId="0" borderId="0" xfId="0" applyFont="1" applyAlignment="1" applyProtection="1">
      <alignment vertical="center"/>
      <protection locked="0"/>
    </xf>
    <xf numFmtId="0" fontId="0" fillId="0" borderId="50" xfId="0" applyBorder="1" applyAlignment="1" applyProtection="1">
      <alignment vertical="center"/>
      <protection locked="0"/>
    </xf>
    <xf numFmtId="0" fontId="0" fillId="0" borderId="32" xfId="0" applyBorder="1" applyAlignment="1" applyProtection="1">
      <alignment horizontal="left"/>
      <protection locked="0"/>
    </xf>
    <xf numFmtId="38" fontId="1" fillId="0" borderId="32" xfId="1" applyFont="1" applyBorder="1" applyAlignment="1" applyProtection="1">
      <alignment horizontal="right"/>
      <protection locked="0"/>
    </xf>
    <xf numFmtId="0" fontId="0" fillId="0" borderId="61" xfId="0" applyBorder="1" applyAlignment="1" applyProtection="1">
      <alignment vertical="center"/>
      <protection locked="0"/>
    </xf>
    <xf numFmtId="0" fontId="2" fillId="0" borderId="38" xfId="0" applyFont="1" applyBorder="1" applyAlignment="1" applyProtection="1">
      <alignment horizontal="center" wrapText="1"/>
      <protection locked="0"/>
    </xf>
    <xf numFmtId="38" fontId="2" fillId="0" borderId="7" xfId="1" applyFont="1" applyBorder="1" applyAlignment="1" applyProtection="1">
      <alignment horizontal="left"/>
      <protection locked="0"/>
    </xf>
    <xf numFmtId="38" fontId="2" fillId="0" borderId="5" xfId="1" applyFont="1" applyBorder="1" applyAlignment="1" applyProtection="1">
      <alignment horizontal="left"/>
      <protection locked="0"/>
    </xf>
    <xf numFmtId="0" fontId="1" fillId="0" borderId="5" xfId="0" applyFont="1" applyBorder="1" applyAlignment="1" applyProtection="1">
      <alignment horizontal="left"/>
      <protection locked="0"/>
    </xf>
    <xf numFmtId="38" fontId="1" fillId="0" borderId="5" xfId="1" applyFont="1" applyBorder="1" applyAlignment="1" applyProtection="1">
      <protection locked="0"/>
    </xf>
    <xf numFmtId="38" fontId="18" fillId="0" borderId="29" xfId="1" applyFont="1" applyBorder="1" applyAlignment="1" applyProtection="1">
      <protection locked="0"/>
    </xf>
    <xf numFmtId="38" fontId="1" fillId="0" borderId="7" xfId="1" applyFont="1" applyBorder="1" applyAlignment="1" applyProtection="1">
      <protection locked="0"/>
    </xf>
    <xf numFmtId="0" fontId="1" fillId="0" borderId="5" xfId="0" applyFont="1" applyBorder="1" applyProtection="1">
      <protection locked="0"/>
    </xf>
    <xf numFmtId="0" fontId="18" fillId="0" borderId="29" xfId="0" applyFont="1" applyBorder="1" applyProtection="1">
      <protection locked="0"/>
    </xf>
    <xf numFmtId="0" fontId="2" fillId="0" borderId="39" xfId="0" applyFont="1" applyBorder="1" applyAlignment="1" applyProtection="1">
      <alignment horizontal="distributed"/>
      <protection locked="0"/>
    </xf>
    <xf numFmtId="38" fontId="2" fillId="0" borderId="43" xfId="1" applyFont="1" applyBorder="1" applyAlignment="1" applyProtection="1">
      <alignment horizontal="center"/>
      <protection locked="0"/>
    </xf>
    <xf numFmtId="0" fontId="2" fillId="0" borderId="40" xfId="0" applyFont="1" applyBorder="1" applyProtection="1">
      <protection locked="0"/>
    </xf>
    <xf numFmtId="0" fontId="2" fillId="0" borderId="41" xfId="0" applyFont="1" applyBorder="1" applyProtection="1">
      <protection locked="0"/>
    </xf>
    <xf numFmtId="0" fontId="2" fillId="0" borderId="7"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1" fillId="0" borderId="5" xfId="0" applyFont="1" applyBorder="1" applyAlignment="1" applyProtection="1">
      <alignment horizontal="right" justifyLastLine="1"/>
      <protection locked="0"/>
    </xf>
    <xf numFmtId="0" fontId="16" fillId="0" borderId="43" xfId="0" applyFont="1" applyBorder="1" applyAlignment="1" applyProtection="1">
      <alignment horizontal="center"/>
      <protection locked="0"/>
    </xf>
    <xf numFmtId="0" fontId="16" fillId="0" borderId="47" xfId="0" applyFont="1" applyBorder="1" applyAlignment="1" applyProtection="1">
      <alignment horizontal="center"/>
      <protection locked="0"/>
    </xf>
    <xf numFmtId="0" fontId="16" fillId="0" borderId="41" xfId="0" applyFont="1" applyBorder="1" applyAlignment="1" applyProtection="1">
      <alignment horizontal="center"/>
      <protection locked="0"/>
    </xf>
    <xf numFmtId="0" fontId="8" fillId="0" borderId="6" xfId="0" applyFont="1" applyBorder="1" applyProtection="1">
      <protection locked="0"/>
    </xf>
    <xf numFmtId="0" fontId="18" fillId="0" borderId="31" xfId="0" applyFont="1" applyBorder="1" applyProtection="1">
      <protection locked="0"/>
    </xf>
    <xf numFmtId="38" fontId="2" fillId="0" borderId="9" xfId="1" applyFont="1" applyBorder="1" applyAlignment="1" applyProtection="1">
      <alignment horizontal="center"/>
      <protection locked="0"/>
    </xf>
    <xf numFmtId="38" fontId="2" fillId="0" borderId="2" xfId="1" applyFont="1" applyBorder="1" applyAlignment="1" applyProtection="1">
      <alignment horizontal="center"/>
      <protection locked="0"/>
    </xf>
    <xf numFmtId="0" fontId="1" fillId="0" borderId="2" xfId="0" applyFont="1" applyBorder="1" applyAlignment="1" applyProtection="1">
      <alignment horizontal="left"/>
      <protection locked="0"/>
    </xf>
    <xf numFmtId="0" fontId="18" fillId="0" borderId="2"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2" xfId="0" applyFont="1" applyBorder="1" applyAlignment="1" applyProtection="1">
      <alignment horizontal="left"/>
      <protection locked="0"/>
    </xf>
    <xf numFmtId="0" fontId="1" fillId="0" borderId="9" xfId="0" applyFont="1" applyBorder="1" applyProtection="1">
      <protection locked="0"/>
    </xf>
    <xf numFmtId="0" fontId="1" fillId="0" borderId="2" xfId="0" applyFont="1" applyBorder="1" applyProtection="1">
      <protection locked="0"/>
    </xf>
    <xf numFmtId="0" fontId="18" fillId="0" borderId="54" xfId="0" applyFont="1" applyBorder="1" applyAlignment="1" applyProtection="1">
      <alignment horizontal="left"/>
      <protection locked="0"/>
    </xf>
    <xf numFmtId="0" fontId="1" fillId="0" borderId="37" xfId="0" applyFont="1" applyBorder="1" applyAlignment="1" applyProtection="1">
      <alignment horizontal="center"/>
      <protection locked="0"/>
    </xf>
    <xf numFmtId="38" fontId="1" fillId="0" borderId="58" xfId="1" applyFont="1" applyBorder="1" applyAlignment="1" applyProtection="1">
      <alignment horizontal="center"/>
      <protection locked="0"/>
    </xf>
    <xf numFmtId="0" fontId="1" fillId="0" borderId="1" xfId="0" applyFont="1" applyBorder="1" applyAlignment="1" applyProtection="1">
      <alignment horizontal="left"/>
      <protection locked="0"/>
    </xf>
    <xf numFmtId="0" fontId="1" fillId="0" borderId="43" xfId="0" applyFont="1" applyBorder="1" applyAlignment="1" applyProtection="1">
      <alignment horizontal="left"/>
      <protection locked="0"/>
    </xf>
    <xf numFmtId="0" fontId="1" fillId="0" borderId="1" xfId="0" applyFont="1" applyBorder="1" applyProtection="1">
      <protection locked="0"/>
    </xf>
    <xf numFmtId="0" fontId="1" fillId="0" borderId="43" xfId="0" applyFont="1" applyBorder="1" applyProtection="1">
      <protection locked="0"/>
    </xf>
    <xf numFmtId="0" fontId="1" fillId="0" borderId="38" xfId="0" applyFont="1" applyBorder="1" applyAlignment="1" applyProtection="1">
      <alignment horizontal="center"/>
      <protection locked="0"/>
    </xf>
    <xf numFmtId="0" fontId="1" fillId="0" borderId="20" xfId="0" applyFont="1" applyBorder="1" applyAlignment="1" applyProtection="1">
      <alignment horizontal="left"/>
      <protection locked="0"/>
    </xf>
    <xf numFmtId="0" fontId="1" fillId="0" borderId="41" xfId="0" applyFont="1" applyBorder="1" applyAlignment="1" applyProtection="1">
      <alignment horizontal="left"/>
      <protection locked="0"/>
    </xf>
    <xf numFmtId="38" fontId="18" fillId="0" borderId="29" xfId="0" applyNumberFormat="1" applyFont="1" applyBorder="1" applyAlignment="1" applyProtection="1">
      <alignment horizontal="right"/>
      <protection locked="0"/>
    </xf>
    <xf numFmtId="38" fontId="1" fillId="0" borderId="1" xfId="1" applyFont="1" applyBorder="1" applyAlignment="1" applyProtection="1">
      <alignment horizontal="left"/>
      <protection locked="0"/>
    </xf>
    <xf numFmtId="38" fontId="1" fillId="0" borderId="43" xfId="1" applyFont="1" applyBorder="1" applyAlignment="1" applyProtection="1">
      <alignment horizontal="left"/>
      <protection locked="0"/>
    </xf>
    <xf numFmtId="0" fontId="2" fillId="0" borderId="53" xfId="0" applyFont="1" applyBorder="1" applyAlignment="1" applyProtection="1">
      <alignment horizontal="center" wrapText="1"/>
      <protection locked="0"/>
    </xf>
    <xf numFmtId="0" fontId="16" fillId="0" borderId="38" xfId="0" applyFont="1" applyBorder="1" applyAlignment="1" applyProtection="1">
      <alignment horizontal="center" wrapText="1"/>
      <protection locked="0"/>
    </xf>
    <xf numFmtId="38" fontId="5" fillId="0" borderId="20" xfId="1" applyFont="1" applyBorder="1" applyAlignment="1" applyProtection="1">
      <alignment horizontal="left"/>
      <protection locked="0"/>
    </xf>
    <xf numFmtId="38" fontId="5" fillId="0" borderId="3" xfId="1" applyFont="1" applyBorder="1" applyAlignment="1" applyProtection="1">
      <alignment horizontal="left"/>
      <protection locked="0"/>
    </xf>
    <xf numFmtId="0" fontId="11" fillId="0" borderId="3" xfId="0" applyFont="1" applyBorder="1" applyProtection="1">
      <protection locked="0"/>
    </xf>
    <xf numFmtId="0" fontId="20" fillId="0" borderId="57" xfId="0" applyFont="1" applyBorder="1" applyProtection="1">
      <protection locked="0"/>
    </xf>
    <xf numFmtId="0" fontId="5" fillId="0" borderId="19" xfId="0" applyFont="1" applyBorder="1" applyAlignment="1" applyProtection="1">
      <alignment horizontal="left"/>
      <protection locked="0"/>
    </xf>
    <xf numFmtId="0" fontId="11" fillId="0" borderId="0" xfId="0" applyFont="1" applyProtection="1">
      <protection locked="0"/>
    </xf>
    <xf numFmtId="0" fontId="20" fillId="0" borderId="30" xfId="0" applyFont="1" applyBorder="1" applyProtection="1">
      <protection locked="0"/>
    </xf>
    <xf numFmtId="0" fontId="5" fillId="0" borderId="19" xfId="0" applyFont="1" applyBorder="1" applyProtection="1">
      <protection locked="0"/>
    </xf>
    <xf numFmtId="0" fontId="1" fillId="0" borderId="7" xfId="0" applyFont="1" applyBorder="1" applyProtection="1">
      <protection locked="0"/>
    </xf>
    <xf numFmtId="176" fontId="1" fillId="0" borderId="5" xfId="0" applyNumberFormat="1" applyFont="1" applyBorder="1" applyAlignment="1" applyProtection="1">
      <alignment horizontal="right"/>
      <protection locked="0"/>
    </xf>
    <xf numFmtId="38" fontId="18" fillId="0" borderId="29" xfId="1" applyFont="1" applyBorder="1" applyAlignment="1" applyProtection="1">
      <alignment horizontal="right"/>
      <protection locked="0"/>
    </xf>
    <xf numFmtId="176" fontId="1" fillId="0" borderId="7" xfId="1" applyNumberFormat="1" applyFont="1" applyBorder="1" applyAlignment="1" applyProtection="1">
      <alignment horizontal="right"/>
      <protection locked="0"/>
    </xf>
    <xf numFmtId="176" fontId="1" fillId="0" borderId="5" xfId="1" applyNumberFormat="1" applyFont="1" applyBorder="1" applyAlignment="1" applyProtection="1">
      <alignment horizontal="right"/>
      <protection locked="0"/>
    </xf>
    <xf numFmtId="38" fontId="1" fillId="0" borderId="5" xfId="0" applyNumberFormat="1" applyFont="1" applyBorder="1" applyAlignment="1" applyProtection="1">
      <alignment horizontal="right"/>
      <protection locked="0"/>
    </xf>
    <xf numFmtId="0" fontId="12" fillId="0" borderId="0" xfId="0" applyFont="1" applyAlignment="1" applyProtection="1">
      <alignment horizontal="left" vertical="center" wrapText="1"/>
      <protection locked="0"/>
    </xf>
    <xf numFmtId="0" fontId="10" fillId="0" borderId="0" xfId="0" applyFont="1" applyAlignment="1" applyProtection="1">
      <alignment vertical="center"/>
      <protection locked="0"/>
    </xf>
    <xf numFmtId="0" fontId="10" fillId="0" borderId="0" xfId="0" applyFont="1" applyAlignment="1" applyProtection="1">
      <alignment horizontal="left" vertical="center"/>
      <protection locked="0"/>
    </xf>
    <xf numFmtId="49" fontId="15" fillId="0" borderId="0" xfId="0" applyNumberFormat="1" applyFont="1" applyAlignment="1" applyProtection="1">
      <alignment horizontal="center" vertical="center"/>
      <protection locked="0"/>
    </xf>
    <xf numFmtId="0" fontId="15" fillId="0" borderId="0" xfId="0" applyFont="1" applyProtection="1">
      <protection locked="0"/>
    </xf>
    <xf numFmtId="49" fontId="3" fillId="0" borderId="62" xfId="0" applyNumberFormat="1" applyFont="1" applyBorder="1" applyAlignment="1" applyProtection="1">
      <alignment horizontal="center" justifyLastLine="1"/>
      <protection locked="0"/>
    </xf>
    <xf numFmtId="49" fontId="3" fillId="3" borderId="26" xfId="0" applyNumberFormat="1" applyFont="1" applyFill="1" applyBorder="1" applyAlignment="1" applyProtection="1">
      <alignment horizontal="center" justifyLastLine="1"/>
      <protection locked="0"/>
    </xf>
    <xf numFmtId="0" fontId="3" fillId="0" borderId="0" xfId="0" applyFont="1" applyProtection="1">
      <protection locked="0"/>
    </xf>
    <xf numFmtId="49" fontId="3" fillId="0" borderId="0" xfId="0" applyNumberFormat="1" applyFont="1" applyAlignment="1" applyProtection="1">
      <alignment horizontal="center" vertical="center"/>
      <protection locked="0"/>
    </xf>
    <xf numFmtId="49" fontId="0" fillId="0" borderId="20" xfId="0" applyNumberFormat="1" applyBorder="1" applyAlignment="1" applyProtection="1">
      <alignment horizontal="distributed" indent="1"/>
      <protection locked="0"/>
    </xf>
    <xf numFmtId="38" fontId="0" fillId="0" borderId="14" xfId="1" applyFont="1" applyFill="1" applyBorder="1" applyAlignment="1" applyProtection="1">
      <alignment horizontal="right"/>
      <protection locked="0"/>
    </xf>
    <xf numFmtId="38" fontId="14" fillId="3" borderId="52" xfId="1" applyFont="1" applyFill="1" applyBorder="1" applyAlignment="1" applyProtection="1">
      <alignment horizontal="right"/>
      <protection locked="0"/>
    </xf>
    <xf numFmtId="38" fontId="14" fillId="0" borderId="52" xfId="1" applyFont="1" applyFill="1" applyBorder="1" applyAlignment="1" applyProtection="1">
      <alignment horizontal="right"/>
      <protection locked="0"/>
    </xf>
    <xf numFmtId="176" fontId="15" fillId="0" borderId="0" xfId="1" applyNumberFormat="1" applyFont="1" applyBorder="1" applyAlignment="1" applyProtection="1">
      <alignment horizontal="right" vertical="center"/>
      <protection locked="0"/>
    </xf>
    <xf numFmtId="176" fontId="15" fillId="0" borderId="0" xfId="0" applyNumberFormat="1" applyFont="1" applyAlignment="1" applyProtection="1">
      <alignment horizontal="right" vertical="center"/>
      <protection locked="0"/>
    </xf>
    <xf numFmtId="0" fontId="0" fillId="0" borderId="8" xfId="0" applyBorder="1" applyAlignment="1" applyProtection="1">
      <alignment horizontal="distributed" indent="1"/>
      <protection locked="0"/>
    </xf>
    <xf numFmtId="38" fontId="0" fillId="0" borderId="17" xfId="1" applyFont="1" applyFill="1" applyBorder="1" applyAlignment="1" applyProtection="1">
      <alignment horizontal="right"/>
      <protection locked="0"/>
    </xf>
    <xf numFmtId="38" fontId="14" fillId="3" borderId="53" xfId="1" applyFont="1" applyFill="1" applyBorder="1" applyAlignment="1" applyProtection="1">
      <alignment horizontal="right"/>
      <protection locked="0"/>
    </xf>
    <xf numFmtId="38" fontId="14" fillId="0" borderId="53" xfId="1" applyFont="1" applyFill="1" applyBorder="1" applyAlignment="1" applyProtection="1">
      <alignment horizontal="right"/>
      <protection locked="0"/>
    </xf>
    <xf numFmtId="38" fontId="14" fillId="3" borderId="38" xfId="1" applyFont="1" applyFill="1" applyBorder="1" applyAlignment="1" applyProtection="1">
      <alignment horizontal="right"/>
      <protection locked="0"/>
    </xf>
    <xf numFmtId="38" fontId="15" fillId="0" borderId="0" xfId="0" applyNumberFormat="1" applyFont="1" applyAlignment="1" applyProtection="1">
      <alignment horizontal="right" vertical="center"/>
      <protection locked="0"/>
    </xf>
    <xf numFmtId="49" fontId="0" fillId="0" borderId="8" xfId="0" applyNumberFormat="1" applyBorder="1" applyAlignment="1" applyProtection="1">
      <alignment horizontal="distributed" indent="1"/>
      <protection locked="0"/>
    </xf>
    <xf numFmtId="49" fontId="0" fillId="0" borderId="18" xfId="0" applyNumberFormat="1" applyBorder="1" applyAlignment="1" applyProtection="1">
      <alignment horizontal="distributed" indent="1"/>
      <protection locked="0"/>
    </xf>
    <xf numFmtId="38" fontId="0" fillId="0" borderId="62" xfId="1" applyFont="1" applyFill="1" applyBorder="1" applyAlignment="1" applyProtection="1">
      <alignment horizontal="right"/>
      <protection locked="0"/>
    </xf>
    <xf numFmtId="38" fontId="14" fillId="3" borderId="26" xfId="1" applyFont="1" applyFill="1" applyBorder="1" applyAlignment="1" applyProtection="1">
      <alignment horizontal="right"/>
      <protection locked="0"/>
    </xf>
    <xf numFmtId="38" fontId="14" fillId="0" borderId="26" xfId="1" applyFont="1" applyFill="1" applyBorder="1" applyAlignment="1" applyProtection="1">
      <alignment horizontal="right"/>
      <protection locked="0"/>
    </xf>
    <xf numFmtId="38" fontId="14" fillId="3" borderId="28" xfId="1" applyFont="1" applyFill="1" applyBorder="1" applyAlignment="1" applyProtection="1">
      <alignment horizontal="right"/>
      <protection locked="0"/>
    </xf>
    <xf numFmtId="49" fontId="0" fillId="0" borderId="22" xfId="0" applyNumberFormat="1" applyBorder="1" applyAlignment="1" applyProtection="1">
      <alignment horizontal="distributed" indent="2"/>
      <protection locked="0"/>
    </xf>
    <xf numFmtId="38" fontId="0" fillId="0" borderId="64" xfId="1" applyFont="1" applyFill="1" applyBorder="1" applyAlignment="1" applyProtection="1">
      <alignment horizontal="right"/>
      <protection locked="0"/>
    </xf>
    <xf numFmtId="38" fontId="14" fillId="3" borderId="27" xfId="1" applyFont="1" applyFill="1" applyBorder="1" applyAlignment="1" applyProtection="1">
      <alignment horizontal="right"/>
      <protection locked="0"/>
    </xf>
    <xf numFmtId="177" fontId="15" fillId="0" borderId="0" xfId="0" applyNumberFormat="1" applyFont="1" applyProtection="1">
      <protection locked="0"/>
    </xf>
    <xf numFmtId="49" fontId="3" fillId="0" borderId="0" xfId="0" applyNumberFormat="1" applyFont="1" applyAlignment="1" applyProtection="1">
      <alignment horizontal="left" justifyLastLine="1"/>
      <protection locked="0"/>
    </xf>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Protection="1">
      <protection locked="0"/>
    </xf>
    <xf numFmtId="49" fontId="5" fillId="0" borderId="0" xfId="0" applyNumberFormat="1" applyFont="1" applyAlignment="1" applyProtection="1">
      <alignment horizontal="left" justifyLastLine="1"/>
      <protection locked="0"/>
    </xf>
    <xf numFmtId="177" fontId="3" fillId="0" borderId="0" xfId="1" applyNumberFormat="1" applyFont="1" applyFill="1" applyBorder="1" applyAlignment="1" applyProtection="1">
      <alignment horizontal="right" vertical="center"/>
      <protection locked="0"/>
    </xf>
    <xf numFmtId="177" fontId="3" fillId="0" borderId="0" xfId="0" applyNumberFormat="1" applyFont="1" applyProtection="1">
      <protection locked="0"/>
    </xf>
    <xf numFmtId="177" fontId="3" fillId="0" borderId="0" xfId="1" applyNumberFormat="1" applyFont="1" applyFill="1" applyBorder="1" applyAlignment="1" applyProtection="1">
      <alignment horizontal="left" vertical="center"/>
      <protection locked="0"/>
    </xf>
    <xf numFmtId="0" fontId="0" fillId="0" borderId="6" xfId="0" applyBorder="1" applyAlignment="1">
      <alignment horizontal="distributed"/>
    </xf>
    <xf numFmtId="0" fontId="8" fillId="0" borderId="50" xfId="0" applyFont="1" applyBorder="1" applyAlignment="1">
      <alignment horizontal="center"/>
    </xf>
    <xf numFmtId="0" fontId="8" fillId="0" borderId="10" xfId="0" applyFont="1" applyBorder="1" applyAlignment="1">
      <alignment horizontal="center"/>
    </xf>
    <xf numFmtId="38" fontId="1" fillId="0" borderId="15" xfId="1" applyFont="1" applyFill="1" applyBorder="1" applyAlignment="1" applyProtection="1">
      <alignment horizontal="right"/>
    </xf>
    <xf numFmtId="0" fontId="0" fillId="0" borderId="3" xfId="0" applyBorder="1" applyAlignment="1">
      <alignment horizontal="distributed"/>
    </xf>
    <xf numFmtId="0" fontId="8" fillId="0" borderId="12" xfId="0" applyFont="1" applyBorder="1" applyAlignment="1">
      <alignment horizontal="center" justifyLastLine="1"/>
    </xf>
    <xf numFmtId="38" fontId="1" fillId="0" borderId="21" xfId="1" applyFont="1" applyFill="1" applyBorder="1" applyAlignment="1" applyProtection="1">
      <alignment horizontal="right"/>
    </xf>
    <xf numFmtId="0" fontId="8" fillId="0" borderId="10" xfId="0" applyFont="1" applyBorder="1" applyAlignment="1">
      <alignment horizontal="center" justifyLastLine="1"/>
    </xf>
    <xf numFmtId="38" fontId="0" fillId="0" borderId="41" xfId="1" applyFont="1" applyFill="1" applyBorder="1" applyAlignment="1" applyProtection="1">
      <alignment horizontal="right"/>
    </xf>
    <xf numFmtId="38" fontId="1" fillId="0" borderId="47" xfId="1" applyFont="1" applyFill="1" applyBorder="1" applyAlignment="1" applyProtection="1">
      <alignment horizontal="right"/>
    </xf>
    <xf numFmtId="0" fontId="8" fillId="0" borderId="32" xfId="0" applyFont="1" applyBorder="1" applyAlignment="1">
      <alignment horizontal="center" justifyLastLine="1"/>
    </xf>
    <xf numFmtId="0" fontId="3" fillId="0" borderId="2" xfId="0" applyFont="1" applyBorder="1" applyAlignment="1">
      <alignment justifyLastLine="1"/>
    </xf>
    <xf numFmtId="0" fontId="3" fillId="0" borderId="2" xfId="0" applyFont="1" applyBorder="1" applyAlignment="1">
      <alignment horizontal="right" justifyLastLine="1"/>
    </xf>
    <xf numFmtId="38" fontId="1" fillId="0" borderId="24" xfId="1" applyFont="1" applyBorder="1" applyAlignment="1" applyProtection="1">
      <alignment horizontal="right"/>
    </xf>
    <xf numFmtId="0" fontId="3" fillId="0" borderId="5" xfId="0" applyFont="1" applyBorder="1" applyAlignment="1">
      <alignment justifyLastLine="1"/>
    </xf>
    <xf numFmtId="0" fontId="3" fillId="0" borderId="5" xfId="0" applyFont="1" applyBorder="1" applyAlignment="1">
      <alignment horizontal="right" justifyLastLine="1"/>
    </xf>
    <xf numFmtId="38" fontId="1" fillId="0" borderId="34" xfId="1" applyFont="1" applyBorder="1" applyAlignment="1" applyProtection="1">
      <alignment horizontal="right"/>
    </xf>
    <xf numFmtId="0" fontId="3" fillId="0" borderId="63" xfId="0" applyFont="1" applyBorder="1" applyAlignment="1">
      <alignment justifyLastLine="1"/>
    </xf>
    <xf numFmtId="0" fontId="3" fillId="0" borderId="63" xfId="0" applyFont="1" applyBorder="1" applyAlignment="1">
      <alignment horizontal="right" justifyLastLine="1"/>
    </xf>
    <xf numFmtId="38" fontId="1" fillId="0" borderId="66" xfId="1" applyFont="1" applyBorder="1" applyAlignment="1" applyProtection="1"/>
    <xf numFmtId="0" fontId="5" fillId="0" borderId="7" xfId="0" applyFont="1" applyBorder="1" applyAlignment="1">
      <alignment horizontal="center"/>
    </xf>
    <xf numFmtId="38" fontId="14" fillId="0" borderId="29" xfId="0" applyNumberFormat="1" applyFont="1" applyBorder="1" applyAlignment="1">
      <alignment horizontal="right" wrapText="1"/>
    </xf>
    <xf numFmtId="0" fontId="0" fillId="0" borderId="32" xfId="0" applyBorder="1" applyAlignment="1">
      <alignment horizontal="distributed"/>
    </xf>
    <xf numFmtId="0" fontId="8" fillId="0" borderId="12" xfId="0" applyFont="1" applyBorder="1" applyAlignment="1">
      <alignment horizontal="center"/>
    </xf>
    <xf numFmtId="0" fontId="8" fillId="0" borderId="46" xfId="0" applyFont="1" applyBorder="1" applyAlignment="1">
      <alignment horizontal="center"/>
    </xf>
    <xf numFmtId="0" fontId="3" fillId="0" borderId="45" xfId="0" applyFont="1" applyBorder="1" applyAlignment="1">
      <alignment horizontal="right" justifyLastLine="1"/>
    </xf>
    <xf numFmtId="38" fontId="14" fillId="0" borderId="0" xfId="0" applyNumberFormat="1" applyFont="1" applyAlignment="1">
      <alignment horizontal="right" wrapText="1"/>
    </xf>
    <xf numFmtId="38" fontId="1" fillId="0" borderId="43" xfId="1" applyFont="1" applyFill="1" applyBorder="1" applyAlignment="1" applyProtection="1">
      <alignment horizontal="right"/>
    </xf>
    <xf numFmtId="38" fontId="1" fillId="0" borderId="35" xfId="1" applyFont="1" applyBorder="1" applyAlignment="1" applyProtection="1"/>
    <xf numFmtId="38" fontId="1" fillId="0" borderId="34" xfId="0" applyNumberFormat="1" applyFont="1" applyBorder="1"/>
    <xf numFmtId="38" fontId="1" fillId="0" borderId="41" xfId="1" applyFont="1" applyFill="1" applyBorder="1" applyAlignment="1" applyProtection="1">
      <alignment horizontal="right"/>
    </xf>
    <xf numFmtId="38" fontId="1" fillId="0" borderId="35" xfId="1" applyFont="1" applyBorder="1" applyAlignment="1" applyProtection="1">
      <alignment horizontal="right"/>
    </xf>
    <xf numFmtId="38" fontId="1" fillId="0" borderId="66" xfId="1" applyFont="1" applyBorder="1" applyAlignment="1" applyProtection="1">
      <alignment horizontal="right"/>
    </xf>
    <xf numFmtId="38" fontId="18" fillId="0" borderId="28" xfId="1" applyFont="1" applyBorder="1" applyAlignment="1" applyProtection="1">
      <alignment horizontal="right"/>
    </xf>
    <xf numFmtId="38" fontId="18" fillId="0" borderId="27" xfId="1" applyFont="1" applyBorder="1" applyAlignment="1" applyProtection="1"/>
    <xf numFmtId="38" fontId="18" fillId="0" borderId="28" xfId="1" applyFont="1" applyBorder="1" applyAlignment="1" applyProtection="1"/>
    <xf numFmtId="38" fontId="18" fillId="0" borderId="42" xfId="1" applyFont="1" applyBorder="1" applyAlignment="1" applyProtection="1"/>
    <xf numFmtId="38" fontId="18" fillId="0" borderId="28" xfId="0" applyNumberFormat="1" applyFont="1" applyBorder="1"/>
    <xf numFmtId="38" fontId="18" fillId="0" borderId="26" xfId="0" applyNumberFormat="1" applyFont="1" applyBorder="1"/>
    <xf numFmtId="38" fontId="18" fillId="0" borderId="27" xfId="1" applyFont="1" applyBorder="1" applyAlignment="1" applyProtection="1">
      <alignment horizontal="right"/>
    </xf>
    <xf numFmtId="38" fontId="14" fillId="0" borderId="28" xfId="1" applyFont="1" applyBorder="1" applyAlignment="1" applyProtection="1">
      <alignment horizontal="right"/>
    </xf>
    <xf numFmtId="38" fontId="14" fillId="0" borderId="34" xfId="1" applyFont="1" applyBorder="1" applyAlignment="1" applyProtection="1">
      <alignment horizontal="right"/>
    </xf>
    <xf numFmtId="0" fontId="8" fillId="0" borderId="48" xfId="0" applyFont="1" applyBorder="1" applyAlignment="1">
      <alignment horizontal="center"/>
    </xf>
    <xf numFmtId="38" fontId="1" fillId="0" borderId="49" xfId="1" applyFont="1" applyFill="1" applyBorder="1" applyAlignment="1" applyProtection="1">
      <alignment horizontal="right"/>
    </xf>
    <xf numFmtId="38" fontId="1" fillId="0" borderId="40" xfId="1" applyFont="1" applyBorder="1" applyAlignment="1" applyProtection="1">
      <alignment horizontal="right"/>
    </xf>
    <xf numFmtId="38" fontId="1" fillId="0" borderId="5" xfId="1" applyFont="1" applyBorder="1" applyAlignment="1" applyProtection="1">
      <alignment horizontal="right"/>
    </xf>
    <xf numFmtId="0" fontId="5" fillId="0" borderId="7" xfId="0" applyFont="1" applyBorder="1" applyAlignment="1">
      <alignment horizontal="right"/>
    </xf>
    <xf numFmtId="38" fontId="14" fillId="0" borderId="5" xfId="0" applyNumberFormat="1" applyFont="1" applyBorder="1" applyAlignment="1">
      <alignment horizontal="right"/>
    </xf>
    <xf numFmtId="0" fontId="3" fillId="0" borderId="23" xfId="0" applyFont="1" applyBorder="1" applyAlignment="1">
      <alignment horizontal="right" justifyLastLine="1"/>
    </xf>
    <xf numFmtId="38" fontId="1" fillId="0" borderId="11" xfId="1" applyFont="1" applyBorder="1" applyAlignment="1" applyProtection="1">
      <alignment horizontal="right"/>
    </xf>
    <xf numFmtId="38" fontId="14" fillId="0" borderId="29" xfId="1" applyFont="1" applyBorder="1" applyAlignment="1" applyProtection="1">
      <alignment horizontal="right"/>
    </xf>
    <xf numFmtId="0" fontId="0" fillId="0" borderId="4" xfId="0" applyBorder="1" applyAlignment="1">
      <alignment horizontal="distributed"/>
    </xf>
    <xf numFmtId="38" fontId="1" fillId="0" borderId="39" xfId="1" applyFont="1" applyFill="1" applyBorder="1" applyAlignment="1" applyProtection="1">
      <alignment horizontal="right"/>
    </xf>
    <xf numFmtId="0" fontId="1" fillId="0" borderId="22" xfId="0" applyFont="1" applyBorder="1"/>
    <xf numFmtId="0" fontId="1" fillId="0" borderId="63" xfId="0" applyFont="1" applyBorder="1"/>
    <xf numFmtId="0" fontId="1" fillId="0" borderId="0" xfId="0" applyFont="1" applyAlignment="1" applyProtection="1">
      <alignment horizontal="center"/>
      <protection locked="0"/>
    </xf>
    <xf numFmtId="38" fontId="14" fillId="0" borderId="40" xfId="1" applyFont="1" applyBorder="1" applyAlignment="1" applyProtection="1">
      <alignment horizontal="right"/>
    </xf>
    <xf numFmtId="38" fontId="14" fillId="0" borderId="26" xfId="1" applyFont="1" applyBorder="1" applyAlignment="1" applyProtection="1">
      <alignment horizontal="right"/>
    </xf>
    <xf numFmtId="38" fontId="0" fillId="0" borderId="22" xfId="1" applyFont="1" applyFill="1" applyBorder="1" applyAlignment="1" applyProtection="1">
      <alignment horizontal="right"/>
      <protection locked="0"/>
    </xf>
    <xf numFmtId="38" fontId="0" fillId="0" borderId="20" xfId="1" applyFont="1" applyFill="1" applyBorder="1" applyAlignment="1" applyProtection="1">
      <alignment horizontal="right"/>
      <protection locked="0"/>
    </xf>
    <xf numFmtId="38" fontId="0" fillId="0" borderId="7" xfId="1" applyFont="1" applyFill="1" applyBorder="1" applyAlignment="1" applyProtection="1">
      <alignment horizontal="right"/>
      <protection locked="0"/>
    </xf>
    <xf numFmtId="38" fontId="1" fillId="0" borderId="43" xfId="1" applyFont="1" applyFill="1" applyBorder="1" applyAlignment="1" applyProtection="1">
      <alignment horizontal="right"/>
      <protection locked="0"/>
    </xf>
    <xf numFmtId="38" fontId="1" fillId="0" borderId="41" xfId="1" applyFont="1" applyFill="1" applyBorder="1" applyAlignment="1" applyProtection="1">
      <alignment horizontal="right"/>
      <protection locked="0"/>
    </xf>
    <xf numFmtId="38" fontId="2" fillId="0" borderId="41" xfId="1" applyFont="1" applyBorder="1" applyAlignment="1" applyProtection="1">
      <alignment horizontal="center"/>
      <protection locked="0"/>
    </xf>
    <xf numFmtId="38" fontId="1" fillId="0" borderId="3" xfId="1" applyFont="1" applyFill="1" applyBorder="1" applyAlignment="1" applyProtection="1">
      <alignment horizontal="right"/>
    </xf>
    <xf numFmtId="38" fontId="18" fillId="0" borderId="38" xfId="1" applyFont="1" applyBorder="1" applyAlignment="1" applyProtection="1">
      <protection locked="0"/>
    </xf>
    <xf numFmtId="0" fontId="1" fillId="0" borderId="32" xfId="0" applyFont="1" applyBorder="1" applyAlignment="1" applyProtection="1">
      <alignment horizontal="left"/>
      <protection locked="0"/>
    </xf>
    <xf numFmtId="38" fontId="18" fillId="0" borderId="57" xfId="1" applyFont="1" applyBorder="1" applyAlignment="1" applyProtection="1">
      <alignment horizontal="right"/>
      <protection locked="0"/>
    </xf>
    <xf numFmtId="0" fontId="8" fillId="0" borderId="1" xfId="0" applyFont="1" applyBorder="1" applyProtection="1">
      <protection locked="0"/>
    </xf>
    <xf numFmtId="0" fontId="8" fillId="0" borderId="3" xfId="0" applyFont="1" applyBorder="1" applyAlignment="1">
      <alignment horizontal="center"/>
    </xf>
    <xf numFmtId="0" fontId="2" fillId="4" borderId="14" xfId="0" applyFont="1" applyFill="1" applyBorder="1" applyAlignment="1" applyProtection="1">
      <alignment horizontal="left"/>
      <protection locked="0"/>
    </xf>
    <xf numFmtId="0" fontId="2" fillId="4" borderId="32" xfId="0" applyFont="1" applyFill="1" applyBorder="1" applyAlignment="1" applyProtection="1">
      <alignment horizontal="left"/>
      <protection locked="0"/>
    </xf>
    <xf numFmtId="0" fontId="0" fillId="4" borderId="6" xfId="0" applyFill="1" applyBorder="1" applyAlignment="1">
      <alignment horizontal="distributed"/>
    </xf>
    <xf numFmtId="0" fontId="8" fillId="4" borderId="50" xfId="0" applyFont="1" applyFill="1" applyBorder="1" applyAlignment="1">
      <alignment horizontal="center"/>
    </xf>
    <xf numFmtId="38" fontId="1" fillId="4" borderId="16" xfId="1" applyFont="1" applyFill="1" applyBorder="1" applyAlignment="1" applyProtection="1">
      <alignment horizontal="right"/>
    </xf>
    <xf numFmtId="38" fontId="14" fillId="4" borderId="53" xfId="1" applyFont="1" applyFill="1" applyBorder="1" applyAlignment="1" applyProtection="1">
      <alignment horizontal="right"/>
      <protection locked="0"/>
    </xf>
    <xf numFmtId="0" fontId="2" fillId="4" borderId="17" xfId="0" applyFont="1" applyFill="1" applyBorder="1" applyAlignment="1" applyProtection="1">
      <alignment horizontal="center"/>
      <protection locked="0"/>
    </xf>
    <xf numFmtId="0" fontId="2" fillId="4" borderId="6" xfId="0" applyFont="1" applyFill="1" applyBorder="1" applyAlignment="1" applyProtection="1">
      <alignment horizontal="center"/>
      <protection locked="0"/>
    </xf>
    <xf numFmtId="0" fontId="8" fillId="4" borderId="10" xfId="0" applyFont="1" applyFill="1" applyBorder="1" applyAlignment="1">
      <alignment horizontal="center"/>
    </xf>
    <xf numFmtId="38" fontId="1" fillId="4" borderId="15" xfId="1" applyFont="1" applyFill="1" applyBorder="1" applyAlignment="1" applyProtection="1">
      <alignment horizontal="right"/>
    </xf>
    <xf numFmtId="0" fontId="3" fillId="4" borderId="6" xfId="0" applyFont="1" applyFill="1" applyBorder="1" applyAlignment="1">
      <alignment horizontal="distributed"/>
    </xf>
    <xf numFmtId="0" fontId="2" fillId="4" borderId="14" xfId="0" applyFont="1" applyFill="1" applyBorder="1" applyAlignment="1" applyProtection="1">
      <alignment horizontal="center"/>
      <protection locked="0"/>
    </xf>
    <xf numFmtId="0" fontId="0" fillId="4" borderId="32" xfId="0" applyFill="1" applyBorder="1" applyAlignment="1">
      <alignment horizontal="distributed"/>
    </xf>
    <xf numFmtId="0" fontId="8" fillId="4" borderId="12" xfId="0" applyFont="1" applyFill="1" applyBorder="1" applyAlignment="1">
      <alignment horizontal="center"/>
    </xf>
    <xf numFmtId="38" fontId="18" fillId="4" borderId="52" xfId="1" applyFont="1" applyFill="1" applyBorder="1" applyAlignment="1" applyProtection="1">
      <alignment horizontal="right"/>
      <protection locked="0"/>
    </xf>
    <xf numFmtId="0" fontId="8" fillId="4" borderId="8" xfId="0" applyFont="1" applyFill="1" applyBorder="1" applyProtection="1">
      <protection locked="0"/>
    </xf>
    <xf numFmtId="0" fontId="2" fillId="4" borderId="6" xfId="0" applyFont="1" applyFill="1" applyBorder="1" applyAlignment="1" applyProtection="1">
      <alignment horizontal="left"/>
      <protection locked="0"/>
    </xf>
    <xf numFmtId="0" fontId="0" fillId="4" borderId="6" xfId="0" applyFill="1" applyBorder="1" applyAlignment="1" applyProtection="1">
      <alignment horizontal="distributed"/>
      <protection locked="0"/>
    </xf>
    <xf numFmtId="0" fontId="8" fillId="4" borderId="6" xfId="0" applyFont="1" applyFill="1" applyBorder="1" applyAlignment="1" applyProtection="1">
      <alignment horizontal="center"/>
      <protection locked="0"/>
    </xf>
    <xf numFmtId="38" fontId="1" fillId="4" borderId="6" xfId="1" applyFont="1" applyFill="1" applyBorder="1" applyAlignment="1" applyProtection="1">
      <alignment horizontal="right"/>
      <protection locked="0"/>
    </xf>
    <xf numFmtId="38" fontId="4" fillId="4" borderId="53" xfId="1" applyFont="1" applyFill="1" applyBorder="1" applyAlignment="1" applyProtection="1">
      <alignment horizontal="right"/>
      <protection locked="0"/>
    </xf>
    <xf numFmtId="0" fontId="2" fillId="4" borderId="36" xfId="0" applyFont="1" applyFill="1" applyBorder="1" applyAlignment="1" applyProtection="1">
      <alignment horizontal="center" wrapText="1"/>
      <protection locked="0"/>
    </xf>
    <xf numFmtId="0" fontId="2" fillId="4" borderId="3" xfId="0" applyFont="1" applyFill="1" applyBorder="1" applyAlignment="1" applyProtection="1">
      <alignment horizontal="center" wrapText="1"/>
      <protection locked="0"/>
    </xf>
    <xf numFmtId="0" fontId="0" fillId="4" borderId="3" xfId="0" applyFill="1" applyBorder="1" applyAlignment="1">
      <alignment horizontal="distributed"/>
    </xf>
    <xf numFmtId="0" fontId="8" fillId="4" borderId="46" xfId="0" applyFont="1" applyFill="1" applyBorder="1" applyAlignment="1">
      <alignment horizontal="center"/>
    </xf>
    <xf numFmtId="38" fontId="1" fillId="4" borderId="21" xfId="1" applyFont="1" applyFill="1" applyBorder="1" applyAlignment="1" applyProtection="1">
      <alignment horizontal="right"/>
    </xf>
    <xf numFmtId="38" fontId="18" fillId="4" borderId="38" xfId="1" applyFont="1" applyFill="1" applyBorder="1" applyAlignment="1" applyProtection="1">
      <alignment horizontal="right"/>
      <protection locked="0"/>
    </xf>
    <xf numFmtId="0" fontId="3" fillId="4" borderId="9" xfId="0" applyFont="1" applyFill="1" applyBorder="1" applyAlignment="1" applyProtection="1">
      <alignment justifyLastLine="1"/>
      <protection locked="0"/>
    </xf>
    <xf numFmtId="0" fontId="3" fillId="4" borderId="2" xfId="0" applyFont="1" applyFill="1" applyBorder="1" applyAlignment="1" applyProtection="1">
      <alignment justifyLastLine="1"/>
      <protection locked="0"/>
    </xf>
    <xf numFmtId="0" fontId="3" fillId="4" borderId="2" xfId="0" applyFont="1" applyFill="1" applyBorder="1" applyAlignment="1">
      <alignment justifyLastLine="1"/>
    </xf>
    <xf numFmtId="0" fontId="3" fillId="4" borderId="45" xfId="0" applyFont="1" applyFill="1" applyBorder="1" applyAlignment="1">
      <alignment horizontal="right" justifyLastLine="1"/>
    </xf>
    <xf numFmtId="38" fontId="1" fillId="4" borderId="24" xfId="1" applyFont="1" applyFill="1" applyBorder="1" applyAlignment="1" applyProtection="1">
      <alignment horizontal="right"/>
    </xf>
    <xf numFmtId="38" fontId="18" fillId="4" borderId="28" xfId="1" applyFont="1" applyFill="1" applyBorder="1" applyAlignment="1" applyProtection="1">
      <alignment horizontal="right"/>
    </xf>
    <xf numFmtId="0" fontId="2" fillId="4" borderId="32" xfId="0" applyFont="1" applyFill="1" applyBorder="1" applyAlignment="1" applyProtection="1">
      <alignment horizontal="center"/>
      <protection locked="0"/>
    </xf>
    <xf numFmtId="38" fontId="18" fillId="4" borderId="53" xfId="1" applyFont="1" applyFill="1" applyBorder="1" applyAlignment="1" applyProtection="1">
      <alignment horizontal="right"/>
      <protection locked="0"/>
    </xf>
    <xf numFmtId="0" fontId="2" fillId="4" borderId="36"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38" fontId="1" fillId="4" borderId="33" xfId="1" applyFont="1" applyFill="1" applyBorder="1" applyAlignment="1" applyProtection="1">
      <alignment horizontal="right"/>
    </xf>
    <xf numFmtId="38" fontId="18" fillId="4" borderId="26" xfId="1" applyFont="1" applyFill="1" applyBorder="1" applyAlignment="1" applyProtection="1">
      <alignment horizontal="right"/>
    </xf>
    <xf numFmtId="0" fontId="8" fillId="4" borderId="6" xfId="0" applyFont="1" applyFill="1" applyBorder="1" applyProtection="1">
      <protection locked="0"/>
    </xf>
    <xf numFmtId="0" fontId="8" fillId="4" borderId="6" xfId="0" applyFont="1" applyFill="1" applyBorder="1"/>
    <xf numFmtId="0" fontId="8" fillId="4" borderId="10" xfId="0" applyFont="1" applyFill="1" applyBorder="1"/>
    <xf numFmtId="0" fontId="18" fillId="4" borderId="31" xfId="0" applyFont="1" applyFill="1" applyBorder="1" applyProtection="1">
      <protection locked="0"/>
    </xf>
    <xf numFmtId="38" fontId="1" fillId="4" borderId="33" xfId="0" applyNumberFormat="1" applyFont="1" applyFill="1" applyBorder="1" applyAlignment="1">
      <alignment horizontal="right"/>
    </xf>
    <xf numFmtId="38" fontId="18" fillId="4" borderId="26" xfId="0" applyNumberFormat="1" applyFont="1" applyFill="1" applyBorder="1" applyAlignment="1">
      <alignment horizontal="right"/>
    </xf>
    <xf numFmtId="38" fontId="18" fillId="4" borderId="47" xfId="1" applyFont="1" applyFill="1" applyBorder="1" applyAlignment="1" applyProtection="1">
      <alignment horizontal="right"/>
      <protection locked="0"/>
    </xf>
    <xf numFmtId="0" fontId="17" fillId="4" borderId="17" xfId="0" applyFont="1" applyFill="1" applyBorder="1" applyAlignment="1" applyProtection="1">
      <alignment horizontal="center"/>
      <protection locked="0"/>
    </xf>
    <xf numFmtId="0" fontId="17" fillId="4" borderId="6" xfId="0" applyFont="1" applyFill="1" applyBorder="1" applyAlignment="1" applyProtection="1">
      <alignment horizontal="center"/>
      <protection locked="0"/>
    </xf>
    <xf numFmtId="0" fontId="8" fillId="4" borderId="46" xfId="0" applyFont="1" applyFill="1" applyBorder="1" applyAlignment="1">
      <alignment horizontal="center" shrinkToFit="1"/>
    </xf>
    <xf numFmtId="0" fontId="5" fillId="4" borderId="17" xfId="0" applyFont="1" applyFill="1" applyBorder="1" applyAlignment="1" applyProtection="1">
      <alignment horizontal="left"/>
      <protection locked="0"/>
    </xf>
    <xf numFmtId="0" fontId="5" fillId="4" borderId="3" xfId="0" applyFont="1" applyFill="1" applyBorder="1" applyAlignment="1" applyProtection="1">
      <alignment horizontal="left"/>
      <protection locked="0"/>
    </xf>
    <xf numFmtId="0" fontId="19" fillId="4" borderId="3" xfId="0" applyFont="1" applyFill="1" applyBorder="1" applyProtection="1">
      <protection locked="0"/>
    </xf>
    <xf numFmtId="38" fontId="18" fillId="4" borderId="34" xfId="1" applyFont="1" applyFill="1" applyBorder="1" applyAlignment="1" applyProtection="1">
      <alignment horizontal="right"/>
    </xf>
    <xf numFmtId="0" fontId="3" fillId="4" borderId="2" xfId="0" applyFont="1" applyFill="1" applyBorder="1" applyAlignment="1">
      <alignment horizontal="right" justifyLastLine="1"/>
    </xf>
    <xf numFmtId="38" fontId="14" fillId="4" borderId="47" xfId="1" applyFont="1" applyFill="1" applyBorder="1" applyAlignment="1" applyProtection="1">
      <alignment horizontal="right"/>
      <protection locked="0"/>
    </xf>
    <xf numFmtId="38" fontId="14" fillId="4" borderId="41" xfId="1" applyFont="1" applyFill="1" applyBorder="1" applyAlignment="1" applyProtection="1">
      <alignment horizontal="right"/>
      <protection locked="0"/>
    </xf>
    <xf numFmtId="38" fontId="14" fillId="4" borderId="34" xfId="1" applyFont="1" applyFill="1" applyBorder="1" applyAlignment="1" applyProtection="1">
      <alignment horizontal="right"/>
    </xf>
    <xf numFmtId="38" fontId="14" fillId="4" borderId="52" xfId="1" applyFont="1" applyFill="1" applyBorder="1" applyAlignment="1" applyProtection="1">
      <alignment horizontal="right"/>
      <protection locked="0"/>
    </xf>
    <xf numFmtId="0" fontId="2" fillId="4" borderId="17" xfId="0" applyFont="1" applyFill="1" applyBorder="1" applyAlignment="1" applyProtection="1">
      <alignment horizontal="left"/>
      <protection locked="0"/>
    </xf>
    <xf numFmtId="38" fontId="14" fillId="4" borderId="28" xfId="1" applyFont="1" applyFill="1" applyBorder="1" applyAlignment="1" applyProtection="1">
      <alignment horizontal="right"/>
    </xf>
    <xf numFmtId="0" fontId="5" fillId="4" borderId="6" xfId="0" applyFont="1" applyFill="1" applyBorder="1" applyProtection="1">
      <protection locked="0"/>
    </xf>
    <xf numFmtId="0" fontId="5" fillId="4" borderId="10" xfId="0" applyFont="1" applyFill="1" applyBorder="1" applyProtection="1">
      <protection locked="0"/>
    </xf>
    <xf numFmtId="0" fontId="5" fillId="4" borderId="31" xfId="0" applyFont="1" applyFill="1" applyBorder="1" applyProtection="1">
      <protection locked="0"/>
    </xf>
    <xf numFmtId="38" fontId="1" fillId="4" borderId="23" xfId="1" applyFont="1" applyFill="1" applyBorder="1" applyAlignment="1" applyProtection="1">
      <alignment horizontal="right"/>
    </xf>
    <xf numFmtId="38" fontId="14" fillId="4" borderId="38" xfId="1" applyFont="1" applyFill="1" applyBorder="1" applyAlignment="1" applyProtection="1">
      <alignment horizontal="right"/>
      <protection locked="0"/>
    </xf>
    <xf numFmtId="0" fontId="3" fillId="4" borderId="7" xfId="0" applyFont="1" applyFill="1" applyBorder="1" applyAlignment="1" applyProtection="1">
      <alignment horizontal="center" justifyLastLine="1"/>
      <protection locked="0"/>
    </xf>
    <xf numFmtId="0" fontId="3" fillId="4" borderId="5" xfId="0" applyFont="1" applyFill="1" applyBorder="1" applyAlignment="1" applyProtection="1">
      <alignment justifyLastLine="1"/>
      <protection locked="0"/>
    </xf>
    <xf numFmtId="0" fontId="3" fillId="4" borderId="5" xfId="0" applyFont="1" applyFill="1" applyBorder="1" applyAlignment="1">
      <alignment justifyLastLine="1"/>
    </xf>
    <xf numFmtId="0" fontId="3" fillId="4" borderId="23" xfId="0" applyFont="1" applyFill="1" applyBorder="1" applyAlignment="1">
      <alignment horizontal="right" justifyLastLine="1"/>
    </xf>
    <xf numFmtId="0" fontId="2" fillId="4" borderId="3" xfId="0" applyFont="1" applyFill="1" applyBorder="1" applyAlignment="1" applyProtection="1">
      <alignment horizontal="left"/>
      <protection locked="0"/>
    </xf>
    <xf numFmtId="0" fontId="3" fillId="4" borderId="9" xfId="0" applyFont="1" applyFill="1" applyBorder="1" applyAlignment="1" applyProtection="1">
      <alignment horizontal="center" justifyLastLine="1"/>
      <protection locked="0"/>
    </xf>
    <xf numFmtId="0" fontId="2" fillId="4" borderId="8" xfId="0" applyFont="1" applyFill="1" applyBorder="1" applyAlignment="1" applyProtection="1">
      <alignment horizontal="center"/>
      <protection locked="0"/>
    </xf>
    <xf numFmtId="38" fontId="1" fillId="4" borderId="15" xfId="1" applyFont="1" applyFill="1" applyBorder="1" applyAlignment="1" applyProtection="1">
      <alignment horizontal="right"/>
      <protection locked="0"/>
    </xf>
    <xf numFmtId="0" fontId="0" fillId="4" borderId="3" xfId="0" applyFill="1" applyBorder="1" applyAlignment="1" applyProtection="1">
      <alignment horizontal="distributed"/>
      <protection locked="0"/>
    </xf>
    <xf numFmtId="0" fontId="8" fillId="4" borderId="3" xfId="0" applyFont="1" applyFill="1" applyBorder="1" applyAlignment="1" applyProtection="1">
      <alignment horizontal="center"/>
      <protection locked="0"/>
    </xf>
    <xf numFmtId="38" fontId="1" fillId="4" borderId="21" xfId="1" applyFont="1" applyFill="1" applyBorder="1" applyAlignment="1" applyProtection="1">
      <alignment horizontal="right"/>
      <protection locked="0"/>
    </xf>
    <xf numFmtId="38" fontId="1" fillId="4" borderId="41" xfId="1" applyFont="1" applyFill="1" applyBorder="1" applyAlignment="1" applyProtection="1">
      <alignment horizontal="right"/>
    </xf>
    <xf numFmtId="0" fontId="3" fillId="4" borderId="32" xfId="0" applyFont="1" applyFill="1" applyBorder="1" applyAlignment="1">
      <alignment horizontal="distributed"/>
    </xf>
    <xf numFmtId="38" fontId="14" fillId="4" borderId="24" xfId="1" applyFont="1" applyFill="1" applyBorder="1" applyAlignment="1" applyProtection="1">
      <alignment horizontal="right"/>
    </xf>
    <xf numFmtId="38" fontId="14" fillId="4" borderId="31" xfId="1" applyFont="1" applyFill="1" applyBorder="1" applyAlignment="1" applyProtection="1">
      <alignment horizontal="right"/>
      <protection locked="0"/>
    </xf>
    <xf numFmtId="0" fontId="3" fillId="4" borderId="9" xfId="0" applyFont="1" applyFill="1" applyBorder="1" applyAlignment="1">
      <alignment horizontal="center" justifyLastLine="1"/>
    </xf>
    <xf numFmtId="38" fontId="1" fillId="4" borderId="43" xfId="1" applyFont="1" applyFill="1" applyBorder="1" applyAlignment="1" applyProtection="1">
      <alignment horizontal="right"/>
    </xf>
    <xf numFmtId="38" fontId="1" fillId="4" borderId="47" xfId="1" applyFont="1" applyFill="1" applyBorder="1" applyAlignment="1" applyProtection="1">
      <alignment horizontal="right"/>
    </xf>
    <xf numFmtId="38" fontId="1" fillId="4" borderId="34" xfId="1" applyFont="1" applyFill="1" applyBorder="1" applyAlignment="1" applyProtection="1">
      <alignment horizontal="right"/>
    </xf>
    <xf numFmtId="38" fontId="2" fillId="4" borderId="14" xfId="1" applyFont="1" applyFill="1" applyBorder="1" applyAlignment="1" applyProtection="1">
      <alignment horizontal="left"/>
      <protection locked="0"/>
    </xf>
    <xf numFmtId="38" fontId="2" fillId="4" borderId="32" xfId="1" applyFont="1" applyFill="1" applyBorder="1" applyAlignment="1" applyProtection="1">
      <alignment horizontal="left"/>
      <protection locked="0"/>
    </xf>
    <xf numFmtId="0" fontId="3" fillId="4" borderId="7" xfId="0" applyFont="1" applyFill="1" applyBorder="1" applyAlignment="1" applyProtection="1">
      <alignment justifyLastLine="1"/>
      <protection locked="0"/>
    </xf>
    <xf numFmtId="0" fontId="2" fillId="4" borderId="65" xfId="0" applyFont="1" applyFill="1" applyBorder="1" applyAlignment="1" applyProtection="1">
      <alignment horizontal="center"/>
      <protection locked="0"/>
    </xf>
    <xf numFmtId="0" fontId="2" fillId="4" borderId="13" xfId="0" applyFont="1" applyFill="1" applyBorder="1" applyAlignment="1" applyProtection="1">
      <alignment horizontal="center"/>
      <protection locked="0"/>
    </xf>
    <xf numFmtId="0" fontId="0" fillId="4" borderId="4" xfId="0" applyFill="1" applyBorder="1" applyAlignment="1">
      <alignment horizontal="distributed"/>
    </xf>
    <xf numFmtId="38" fontId="1" fillId="4" borderId="39" xfId="1" applyFont="1" applyFill="1" applyBorder="1" applyAlignment="1" applyProtection="1">
      <alignment horizontal="right"/>
    </xf>
    <xf numFmtId="38" fontId="14" fillId="4" borderId="55" xfId="1" applyFont="1" applyFill="1" applyBorder="1" applyAlignment="1" applyProtection="1">
      <alignment horizontal="right"/>
      <protection locked="0"/>
    </xf>
    <xf numFmtId="0" fontId="8" fillId="4" borderId="8" xfId="0" applyFont="1" applyFill="1" applyBorder="1" applyAlignment="1" applyProtection="1">
      <alignment horizontal="left"/>
      <protection locked="0"/>
    </xf>
    <xf numFmtId="0" fontId="2" fillId="4" borderId="0" xfId="0" applyFont="1" applyFill="1" applyAlignment="1" applyProtection="1">
      <alignment horizontal="center"/>
      <protection locked="0"/>
    </xf>
    <xf numFmtId="0" fontId="0" fillId="4" borderId="0" xfId="0" applyFill="1" applyAlignment="1" applyProtection="1">
      <alignment horizontal="distributed"/>
      <protection locked="0"/>
    </xf>
    <xf numFmtId="0" fontId="8" fillId="4" borderId="0" xfId="0" applyFont="1" applyFill="1" applyAlignment="1" applyProtection="1">
      <alignment horizontal="center"/>
      <protection locked="0"/>
    </xf>
    <xf numFmtId="38" fontId="1" fillId="4" borderId="0" xfId="1" applyFont="1" applyFill="1" applyBorder="1" applyAlignment="1" applyProtection="1">
      <alignment horizontal="right"/>
      <protection locked="0"/>
    </xf>
    <xf numFmtId="38" fontId="14" fillId="4" borderId="30" xfId="1" applyFont="1" applyFill="1" applyBorder="1" applyAlignment="1" applyProtection="1">
      <alignment horizontal="right"/>
      <protection locked="0"/>
    </xf>
    <xf numFmtId="0" fontId="0" fillId="4" borderId="32" xfId="0" applyFill="1" applyBorder="1" applyAlignment="1" applyProtection="1">
      <alignment horizontal="distributed"/>
      <protection locked="0"/>
    </xf>
    <xf numFmtId="0" fontId="8" fillId="4" borderId="32" xfId="0" applyFont="1" applyFill="1" applyBorder="1" applyAlignment="1" applyProtection="1">
      <alignment horizontal="center"/>
      <protection locked="0"/>
    </xf>
    <xf numFmtId="38" fontId="1" fillId="4" borderId="32" xfId="1" applyFont="1" applyFill="1" applyBorder="1" applyAlignment="1" applyProtection="1">
      <alignment horizontal="right"/>
      <protection locked="0"/>
    </xf>
    <xf numFmtId="38" fontId="14" fillId="4" borderId="60" xfId="1" applyFont="1" applyFill="1" applyBorder="1" applyAlignment="1" applyProtection="1">
      <alignment horizontal="right"/>
      <protection locked="0"/>
    </xf>
    <xf numFmtId="0" fontId="3" fillId="4" borderId="5" xfId="0" applyFont="1" applyFill="1" applyBorder="1" applyAlignment="1" applyProtection="1">
      <alignment horizontal="right" justifyLastLine="1"/>
      <protection locked="0"/>
    </xf>
    <xf numFmtId="38" fontId="1" fillId="4" borderId="5" xfId="1" applyFont="1" applyFill="1" applyBorder="1" applyAlignment="1" applyProtection="1">
      <alignment horizontal="right"/>
      <protection locked="0"/>
    </xf>
    <xf numFmtId="38" fontId="14" fillId="4" borderId="29" xfId="1" applyFont="1" applyFill="1" applyBorder="1" applyAlignment="1" applyProtection="1">
      <alignment horizontal="right"/>
      <protection locked="0"/>
    </xf>
    <xf numFmtId="38" fontId="1" fillId="5" borderId="47" xfId="1" applyFont="1" applyFill="1" applyBorder="1" applyAlignment="1" applyProtection="1">
      <alignment horizontal="right"/>
    </xf>
    <xf numFmtId="0" fontId="2" fillId="4" borderId="18" xfId="0" applyFont="1" applyFill="1" applyBorder="1" applyAlignment="1" applyProtection="1">
      <alignment horizontal="center"/>
      <protection locked="0"/>
    </xf>
    <xf numFmtId="0" fontId="2" fillId="4" borderId="4" xfId="0" applyFont="1" applyFill="1" applyBorder="1" applyAlignment="1" applyProtection="1">
      <alignment horizontal="center"/>
      <protection locked="0"/>
    </xf>
    <xf numFmtId="0" fontId="0" fillId="4" borderId="4" xfId="0" applyFill="1" applyBorder="1" applyAlignment="1" applyProtection="1">
      <alignment horizontal="distributed"/>
      <protection locked="0"/>
    </xf>
    <xf numFmtId="0" fontId="8" fillId="4" borderId="4" xfId="0" applyFont="1" applyFill="1" applyBorder="1" applyAlignment="1" applyProtection="1">
      <alignment horizontal="center"/>
      <protection locked="0"/>
    </xf>
    <xf numFmtId="38" fontId="1" fillId="4" borderId="4" xfId="1" applyFont="1" applyFill="1" applyBorder="1" applyAlignment="1" applyProtection="1">
      <alignment horizontal="right"/>
      <protection locked="0"/>
    </xf>
    <xf numFmtId="38" fontId="14" fillId="4" borderId="67" xfId="1" applyFont="1" applyFill="1" applyBorder="1" applyAlignment="1" applyProtection="1">
      <alignment horizontal="right"/>
      <protection locked="0"/>
    </xf>
    <xf numFmtId="0" fontId="2" fillId="4" borderId="19" xfId="0" applyFont="1" applyFill="1" applyBorder="1" applyAlignment="1" applyProtection="1">
      <alignment horizontal="center"/>
      <protection locked="0"/>
    </xf>
    <xf numFmtId="0" fontId="2" fillId="4" borderId="20" xfId="0" applyFont="1" applyFill="1" applyBorder="1" applyAlignment="1" applyProtection="1">
      <alignment horizontal="center"/>
      <protection locked="0"/>
    </xf>
    <xf numFmtId="38" fontId="1" fillId="4" borderId="3" xfId="1" applyFont="1" applyFill="1" applyBorder="1" applyAlignment="1" applyProtection="1">
      <alignment horizontal="right"/>
      <protection locked="0"/>
    </xf>
    <xf numFmtId="38" fontId="14" fillId="4" borderId="57" xfId="1" applyFont="1" applyFill="1" applyBorder="1" applyAlignment="1" applyProtection="1">
      <alignment horizontal="right"/>
      <protection locked="0"/>
    </xf>
    <xf numFmtId="38" fontId="1" fillId="6" borderId="43" xfId="1" applyFont="1" applyFill="1" applyBorder="1" applyAlignment="1" applyProtection="1">
      <alignment horizontal="right"/>
    </xf>
    <xf numFmtId="38" fontId="1" fillId="6" borderId="47" xfId="1" applyFont="1" applyFill="1" applyBorder="1" applyAlignment="1" applyProtection="1">
      <alignment horizontal="right"/>
    </xf>
    <xf numFmtId="0" fontId="0" fillId="0" borderId="56" xfId="0" applyBorder="1" applyAlignment="1" applyProtection="1">
      <alignment horizontal="center" vertical="center" justifyLastLine="1"/>
      <protection locked="0"/>
    </xf>
    <xf numFmtId="0" fontId="0" fillId="0" borderId="44" xfId="0" applyBorder="1" applyAlignment="1" applyProtection="1">
      <alignment horizontal="center" vertical="center" justifyLastLine="1"/>
      <protection locked="0"/>
    </xf>
    <xf numFmtId="49" fontId="4" fillId="0" borderId="0" xfId="0" applyNumberFormat="1"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49" fontId="0" fillId="0" borderId="14" xfId="0" applyNumberFormat="1" applyBorder="1" applyAlignment="1" applyProtection="1">
      <alignment horizontal="distributed" indent="1"/>
      <protection locked="0"/>
    </xf>
    <xf numFmtId="49" fontId="0" fillId="0" borderId="52" xfId="0" applyNumberFormat="1" applyBorder="1" applyAlignment="1" applyProtection="1">
      <alignment horizontal="distributed" indent="1"/>
      <protection locked="0"/>
    </xf>
    <xf numFmtId="49" fontId="0" fillId="0" borderId="14" xfId="0" applyNumberFormat="1" applyBorder="1" applyAlignment="1" applyProtection="1">
      <alignment horizontal="distributed" indent="3"/>
      <protection locked="0"/>
    </xf>
    <xf numFmtId="49" fontId="0" fillId="0" borderId="52" xfId="0" applyNumberFormat="1" applyBorder="1" applyAlignment="1" applyProtection="1">
      <alignment horizontal="distributed" indent="3"/>
      <protection locked="0"/>
    </xf>
    <xf numFmtId="38" fontId="0" fillId="0" borderId="5" xfId="0" applyNumberFormat="1" applyBorder="1" applyAlignment="1">
      <alignment horizontal="right"/>
    </xf>
    <xf numFmtId="0" fontId="22" fillId="0" borderId="0" xfId="0" applyFont="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18" fillId="0" borderId="0" xfId="0" applyFont="1" applyAlignment="1" applyProtection="1">
      <alignment horizontal="center"/>
      <protection locked="0"/>
    </xf>
    <xf numFmtId="0" fontId="3" fillId="0" borderId="5" xfId="0" applyFont="1" applyBorder="1" applyAlignment="1" applyProtection="1">
      <alignment horizontal="center" vertical="top"/>
      <protection locked="0"/>
    </xf>
    <xf numFmtId="0" fontId="0" fillId="0" borderId="58" xfId="0" applyBorder="1" applyAlignment="1" applyProtection="1">
      <alignment horizontal="left" vertical="center" indent="1"/>
      <protection locked="0"/>
    </xf>
    <xf numFmtId="0" fontId="1" fillId="0" borderId="13" xfId="0" applyFont="1" applyBorder="1" applyAlignment="1" applyProtection="1">
      <alignment horizontal="left" vertical="center" indent="1"/>
      <protection locked="0"/>
    </xf>
    <xf numFmtId="0" fontId="1" fillId="0" borderId="50" xfId="0" applyFont="1" applyBorder="1" applyAlignment="1" applyProtection="1">
      <alignment horizontal="left" vertical="center" indent="1"/>
      <protection locked="0"/>
    </xf>
    <xf numFmtId="0" fontId="1" fillId="0" borderId="19" xfId="0" applyFont="1" applyBorder="1" applyAlignment="1" applyProtection="1">
      <alignment horizontal="left" vertical="center" indent="1"/>
      <protection locked="0"/>
    </xf>
    <xf numFmtId="0" fontId="1" fillId="0" borderId="0" xfId="0" applyFont="1" applyAlignment="1" applyProtection="1">
      <alignment horizontal="left" vertical="center" indent="1"/>
      <protection locked="0"/>
    </xf>
    <xf numFmtId="0" fontId="1" fillId="0" borderId="61" xfId="0" applyFont="1" applyBorder="1" applyAlignment="1" applyProtection="1">
      <alignment horizontal="left" vertical="center" indent="1"/>
      <protection locked="0"/>
    </xf>
    <xf numFmtId="0" fontId="3" fillId="2" borderId="9"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45" xfId="0" applyFont="1" applyFill="1" applyBorder="1" applyAlignment="1" applyProtection="1">
      <alignment horizontal="center"/>
      <protection locked="0"/>
    </xf>
    <xf numFmtId="0" fontId="8" fillId="0" borderId="0" xfId="0" applyFont="1" applyAlignment="1" applyProtection="1">
      <alignment horizontal="left" wrapText="1"/>
      <protection locked="0"/>
    </xf>
    <xf numFmtId="0" fontId="7" fillId="0" borderId="2"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49" fontId="3" fillId="0" borderId="0" xfId="0" applyNumberFormat="1" applyFont="1" applyAlignment="1" applyProtection="1">
      <alignment horizontal="right"/>
      <protection locked="0"/>
    </xf>
    <xf numFmtId="0" fontId="3" fillId="0" borderId="0" xfId="0" applyFont="1" applyAlignment="1" applyProtection="1">
      <alignment horizontal="right"/>
      <protection locked="0"/>
    </xf>
    <xf numFmtId="0" fontId="0" fillId="0" borderId="1" xfId="0"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181" fontId="3" fillId="0" borderId="32" xfId="0" applyNumberFormat="1" applyFont="1" applyBorder="1" applyAlignment="1" applyProtection="1">
      <alignment horizontal="left" vertical="center"/>
      <protection locked="0"/>
    </xf>
    <xf numFmtId="181" fontId="3" fillId="0" borderId="12" xfId="0" applyNumberFormat="1" applyFont="1" applyBorder="1" applyAlignment="1" applyProtection="1">
      <alignment horizontal="left" vertical="center"/>
      <protection locked="0"/>
    </xf>
    <xf numFmtId="38" fontId="0" fillId="0" borderId="2" xfId="1" applyFont="1" applyBorder="1" applyAlignment="1" applyProtection="1">
      <alignment horizontal="center" vertical="center"/>
      <protection locked="0"/>
    </xf>
    <xf numFmtId="38" fontId="6" fillId="0" borderId="54" xfId="1" applyFont="1" applyBorder="1" applyAlignment="1" applyProtection="1">
      <alignment horizontal="center" vertical="center"/>
      <protection locked="0"/>
    </xf>
    <xf numFmtId="0" fontId="0" fillId="2" borderId="14" xfId="0" applyFill="1" applyBorder="1" applyAlignment="1" applyProtection="1">
      <alignment horizontal="distributed" vertical="center" justifyLastLine="1"/>
      <protection locked="0"/>
    </xf>
    <xf numFmtId="0" fontId="1" fillId="2" borderId="12" xfId="0" applyFont="1" applyFill="1" applyBorder="1" applyAlignment="1" applyProtection="1">
      <alignment horizontal="distributed" vertical="center" justifyLastLine="1"/>
      <protection locked="0"/>
    </xf>
    <xf numFmtId="0" fontId="1" fillId="2" borderId="16" xfId="0" applyFont="1" applyFill="1" applyBorder="1" applyAlignment="1" applyProtection="1">
      <alignment horizontal="distributed" vertical="center" justifyLastLine="1"/>
      <protection locked="0"/>
    </xf>
    <xf numFmtId="0" fontId="1" fillId="2" borderId="52" xfId="0" applyFont="1" applyFill="1" applyBorder="1" applyAlignment="1" applyProtection="1">
      <alignment horizontal="distributed" vertical="center" justifyLastLine="1"/>
      <protection locked="0"/>
    </xf>
    <xf numFmtId="0" fontId="0" fillId="0" borderId="2" xfId="0" applyBorder="1" applyAlignment="1" applyProtection="1">
      <alignment horizontal="left" vertical="center"/>
      <protection locked="0"/>
    </xf>
    <xf numFmtId="0" fontId="7" fillId="0" borderId="2" xfId="0" applyFont="1" applyBorder="1" applyAlignment="1" applyProtection="1">
      <alignment vertical="center"/>
      <protection locked="0"/>
    </xf>
    <xf numFmtId="178" fontId="0" fillId="0" borderId="35" xfId="0" applyNumberFormat="1" applyBorder="1" applyAlignment="1" applyProtection="1">
      <alignment horizontal="left" vertical="center"/>
      <protection locked="0"/>
    </xf>
    <xf numFmtId="178" fontId="0" fillId="0" borderId="2" xfId="0" applyNumberFormat="1" applyBorder="1" applyAlignment="1" applyProtection="1">
      <alignment horizontal="left" vertical="center"/>
      <protection locked="0"/>
    </xf>
    <xf numFmtId="0" fontId="0" fillId="2" borderId="58" xfId="0" applyFill="1" applyBorder="1" applyAlignment="1" applyProtection="1">
      <alignment horizontal="center" vertical="center" justifyLastLine="1"/>
      <protection locked="0"/>
    </xf>
    <xf numFmtId="0" fontId="0" fillId="2" borderId="13" xfId="0" applyFill="1" applyBorder="1" applyAlignment="1" applyProtection="1">
      <alignment horizontal="center" vertical="center" justifyLastLine="1"/>
      <protection locked="0"/>
    </xf>
    <xf numFmtId="0" fontId="0" fillId="2" borderId="50" xfId="0" applyFill="1" applyBorder="1" applyAlignment="1" applyProtection="1">
      <alignment horizontal="center" vertical="center" justifyLastLine="1"/>
      <protection locked="0"/>
    </xf>
    <xf numFmtId="0" fontId="0" fillId="2" borderId="7" xfId="0" applyFill="1" applyBorder="1" applyAlignment="1" applyProtection="1">
      <alignment horizontal="center" vertical="center" justifyLastLine="1"/>
      <protection locked="0"/>
    </xf>
    <xf numFmtId="0" fontId="0" fillId="2" borderId="5" xfId="0" applyFill="1" applyBorder="1" applyAlignment="1" applyProtection="1">
      <alignment horizontal="center" vertical="center" justifyLastLine="1"/>
      <protection locked="0"/>
    </xf>
    <xf numFmtId="0" fontId="0" fillId="2" borderId="23" xfId="0" applyFill="1" applyBorder="1" applyAlignment="1" applyProtection="1">
      <alignment horizontal="center" vertical="center" justifyLastLine="1"/>
      <protection locked="0"/>
    </xf>
    <xf numFmtId="0" fontId="1" fillId="2" borderId="37" xfId="0" applyFont="1" applyFill="1" applyBorder="1" applyAlignment="1" applyProtection="1">
      <alignment horizontal="distributed" vertical="center" justifyLastLine="1"/>
      <protection locked="0"/>
    </xf>
    <xf numFmtId="0" fontId="1" fillId="2" borderId="28" xfId="0" applyFont="1" applyFill="1" applyBorder="1" applyAlignment="1" applyProtection="1">
      <alignment horizontal="distributed" vertical="center" justifyLastLine="1"/>
      <protection locked="0"/>
    </xf>
    <xf numFmtId="0" fontId="1" fillId="2" borderId="14" xfId="0" applyFont="1" applyFill="1" applyBorder="1" applyAlignment="1" applyProtection="1">
      <alignment horizontal="distributed" vertical="center" justifyLastLine="1"/>
      <protection locked="0"/>
    </xf>
    <xf numFmtId="0" fontId="13" fillId="0" borderId="3"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8" fillId="0" borderId="8"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181" fontId="3" fillId="0" borderId="6" xfId="0" applyNumberFormat="1" applyFont="1" applyBorder="1" applyAlignment="1" applyProtection="1">
      <alignment horizontal="left" vertical="center"/>
      <protection locked="0"/>
    </xf>
    <xf numFmtId="181" fontId="3" fillId="0" borderId="10" xfId="0" applyNumberFormat="1" applyFont="1" applyBorder="1" applyAlignment="1" applyProtection="1">
      <alignment horizontal="left" vertical="center"/>
      <protection locked="0"/>
    </xf>
    <xf numFmtId="179" fontId="13" fillId="0" borderId="49" xfId="0" applyNumberFormat="1" applyFont="1" applyBorder="1" applyAlignment="1" applyProtection="1">
      <alignment horizontal="center" vertical="center" wrapText="1"/>
      <protection locked="0"/>
    </xf>
    <xf numFmtId="179" fontId="13" fillId="0" borderId="4" xfId="0" applyNumberFormat="1" applyFont="1" applyBorder="1" applyAlignment="1" applyProtection="1">
      <alignment horizontal="center" vertical="center" wrapText="1"/>
      <protection locked="0"/>
    </xf>
    <xf numFmtId="179" fontId="13" fillId="0" borderId="48" xfId="0" applyNumberFormat="1" applyFont="1" applyBorder="1" applyAlignment="1" applyProtection="1">
      <alignment horizontal="center" vertical="center" wrapText="1"/>
      <protection locked="0"/>
    </xf>
    <xf numFmtId="179" fontId="13" fillId="0" borderId="41" xfId="0" applyNumberFormat="1" applyFont="1" applyBorder="1" applyAlignment="1" applyProtection="1">
      <alignment horizontal="center" vertical="center" wrapText="1"/>
      <protection locked="0"/>
    </xf>
    <xf numFmtId="179" fontId="13" fillId="0" borderId="3" xfId="0" applyNumberFormat="1" applyFont="1" applyBorder="1" applyAlignment="1" applyProtection="1">
      <alignment horizontal="center" vertical="center" wrapText="1"/>
      <protection locked="0"/>
    </xf>
    <xf numFmtId="179" fontId="13" fillId="0" borderId="46" xfId="0" applyNumberFormat="1" applyFont="1" applyBorder="1" applyAlignment="1" applyProtection="1">
      <alignment horizontal="center" vertical="center" wrapText="1"/>
      <protection locked="0"/>
    </xf>
    <xf numFmtId="0" fontId="0" fillId="0" borderId="6" xfId="0"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181" fontId="0" fillId="0" borderId="6" xfId="0" applyNumberFormat="1" applyBorder="1" applyAlignment="1" applyProtection="1">
      <alignment horizontal="left" vertical="center"/>
      <protection locked="0"/>
    </xf>
    <xf numFmtId="181" fontId="6" fillId="0" borderId="6" xfId="0" applyNumberFormat="1" applyFont="1" applyBorder="1" applyAlignment="1" applyProtection="1">
      <alignment horizontal="left" vertical="center"/>
      <protection locked="0"/>
    </xf>
    <xf numFmtId="178" fontId="6" fillId="0" borderId="47" xfId="0" applyNumberFormat="1" applyFont="1" applyBorder="1" applyAlignment="1" applyProtection="1">
      <alignment horizontal="left" vertical="center"/>
      <protection locked="0"/>
    </xf>
    <xf numFmtId="178" fontId="6" fillId="0" borderId="6" xfId="0" applyNumberFormat="1" applyFont="1" applyBorder="1" applyAlignment="1" applyProtection="1">
      <alignment horizontal="left" vertical="center"/>
      <protection locked="0"/>
    </xf>
    <xf numFmtId="0" fontId="6" fillId="0" borderId="43" xfId="0" applyFont="1" applyBorder="1" applyAlignment="1" applyProtection="1">
      <alignment horizontal="center" vertical="center"/>
      <protection locked="0"/>
    </xf>
    <xf numFmtId="0" fontId="0" fillId="0" borderId="32" xfId="0" applyBorder="1" applyAlignment="1" applyProtection="1">
      <alignment vertical="center"/>
      <protection locked="0"/>
    </xf>
    <xf numFmtId="0" fontId="0" fillId="0" borderId="12" xfId="0" applyBorder="1" applyAlignment="1" applyProtection="1">
      <alignment vertical="center"/>
      <protection locked="0"/>
    </xf>
    <xf numFmtId="177" fontId="13" fillId="0" borderId="32" xfId="1" applyNumberFormat="1" applyFont="1" applyBorder="1" applyAlignment="1" applyProtection="1">
      <alignment horizontal="right" vertical="center"/>
    </xf>
    <xf numFmtId="177" fontId="13" fillId="0" borderId="60" xfId="1" applyNumberFormat="1" applyFont="1" applyBorder="1" applyAlignment="1" applyProtection="1">
      <alignment horizontal="right" vertical="center"/>
    </xf>
    <xf numFmtId="181" fontId="0" fillId="0" borderId="32" xfId="0" applyNumberFormat="1" applyBorder="1" applyAlignment="1" applyProtection="1">
      <alignment horizontal="left" vertical="center"/>
      <protection locked="0"/>
    </xf>
    <xf numFmtId="181" fontId="6" fillId="0" borderId="32" xfId="0" applyNumberFormat="1" applyFont="1" applyBorder="1" applyAlignment="1" applyProtection="1">
      <alignment horizontal="left" vertical="center"/>
      <protection locked="0"/>
    </xf>
    <xf numFmtId="177" fontId="13" fillId="0" borderId="6" xfId="1" applyNumberFormat="1" applyFont="1" applyBorder="1" applyAlignment="1" applyProtection="1">
      <alignment horizontal="right" vertical="center"/>
      <protection locked="0"/>
    </xf>
    <xf numFmtId="177" fontId="13" fillId="0" borderId="31" xfId="1" applyNumberFormat="1" applyFont="1" applyBorder="1" applyAlignment="1" applyProtection="1">
      <alignment horizontal="right" vertical="center"/>
      <protection locked="0"/>
    </xf>
    <xf numFmtId="0" fontId="6" fillId="0" borderId="47" xfId="0" applyFont="1" applyBorder="1" applyAlignment="1" applyProtection="1">
      <alignment horizontal="left" vertical="center"/>
      <protection locked="0"/>
    </xf>
    <xf numFmtId="180" fontId="6" fillId="0" borderId="43" xfId="0" applyNumberFormat="1" applyFont="1" applyBorder="1" applyAlignment="1" applyProtection="1">
      <alignment horizontal="left" vertical="center"/>
      <protection locked="0"/>
    </xf>
    <xf numFmtId="180" fontId="6" fillId="0" borderId="32" xfId="0" applyNumberFormat="1" applyFont="1" applyBorder="1" applyAlignment="1" applyProtection="1">
      <alignment horizontal="left" vertical="center"/>
      <protection locked="0"/>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0" fillId="0" borderId="13" xfId="0" applyBorder="1" applyAlignment="1" applyProtection="1">
      <alignment horizontal="left" vertical="center" indent="1"/>
      <protection locked="0"/>
    </xf>
    <xf numFmtId="0" fontId="0" fillId="0" borderId="50" xfId="0"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0" fontId="0" fillId="0" borderId="61" xfId="0" applyBorder="1" applyAlignment="1" applyProtection="1">
      <alignment horizontal="left" vertical="center" indent="1"/>
      <protection locked="0"/>
    </xf>
    <xf numFmtId="0" fontId="6" fillId="0" borderId="1" xfId="0" applyFont="1" applyBorder="1" applyAlignment="1" applyProtection="1">
      <alignment horizontal="center" vertical="center"/>
      <protection locked="0"/>
    </xf>
    <xf numFmtId="0" fontId="1" fillId="2" borderId="43" xfId="0" applyFont="1" applyFill="1" applyBorder="1" applyAlignment="1" applyProtection="1">
      <alignment horizontal="distributed" vertical="center" justifyLastLine="1"/>
      <protection locked="0"/>
    </xf>
    <xf numFmtId="0" fontId="5" fillId="0" borderId="8"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textRotation="255"/>
      <protection locked="0"/>
    </xf>
    <xf numFmtId="0" fontId="16" fillId="0" borderId="33" xfId="0" applyFont="1" applyBorder="1" applyAlignment="1" applyProtection="1">
      <alignment horizontal="center" vertical="center" textRotation="255"/>
      <protection locked="0"/>
    </xf>
    <xf numFmtId="0" fontId="16" fillId="0" borderId="21" xfId="0" applyFont="1" applyBorder="1" applyAlignment="1" applyProtection="1">
      <alignment horizontal="center" vertical="center" textRotation="255"/>
      <protection locked="0"/>
    </xf>
    <xf numFmtId="0" fontId="1" fillId="0" borderId="58" xfId="0" applyFont="1" applyBorder="1" applyAlignment="1" applyProtection="1">
      <alignment horizontal="left" vertical="center" indent="1"/>
      <protection locked="0"/>
    </xf>
    <xf numFmtId="0" fontId="16" fillId="0" borderId="37" xfId="0" applyFont="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0" fillId="0" borderId="58" xfId="0"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50"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61" xfId="0" applyFont="1" applyBorder="1" applyAlignment="1" applyProtection="1">
      <alignment horizontal="left" vertical="center"/>
      <protection locked="0"/>
    </xf>
    <xf numFmtId="0" fontId="2" fillId="0" borderId="42" xfId="0" applyFont="1" applyBorder="1" applyAlignment="1" applyProtection="1">
      <alignment horizontal="center" vertical="center"/>
      <protection locked="0"/>
    </xf>
    <xf numFmtId="0" fontId="14" fillId="2" borderId="14" xfId="0" applyFont="1" applyFill="1" applyBorder="1" applyAlignment="1" applyProtection="1">
      <alignment horizontal="distributed" vertical="center" justifyLastLine="1"/>
      <protection locked="0"/>
    </xf>
    <xf numFmtId="0" fontId="14" fillId="2" borderId="12" xfId="0" applyFont="1" applyFill="1" applyBorder="1" applyAlignment="1" applyProtection="1">
      <alignment horizontal="distributed" vertical="center" justifyLastLine="1"/>
      <protection locked="0"/>
    </xf>
    <xf numFmtId="0" fontId="14" fillId="2" borderId="16" xfId="0" applyFont="1" applyFill="1" applyBorder="1" applyAlignment="1" applyProtection="1">
      <alignment horizontal="distributed" vertical="center" justifyLastLine="1"/>
      <protection locked="0"/>
    </xf>
    <xf numFmtId="0" fontId="14" fillId="2" borderId="52" xfId="0" applyFont="1" applyFill="1" applyBorder="1" applyAlignment="1" applyProtection="1">
      <alignment horizontal="distributed" vertical="center" justifyLastLine="1"/>
      <protection locked="0"/>
    </xf>
    <xf numFmtId="0" fontId="14" fillId="2" borderId="14" xfId="0" applyFont="1" applyFill="1" applyBorder="1" applyAlignment="1" applyProtection="1">
      <alignment horizontal="distributed" vertical="center" wrapText="1" justifyLastLine="1"/>
      <protection locked="0"/>
    </xf>
    <xf numFmtId="49" fontId="3" fillId="4" borderId="62" xfId="0" applyNumberFormat="1" applyFont="1" applyFill="1" applyBorder="1" applyAlignment="1" applyProtection="1">
      <alignment horizontal="center" justifyLastLine="1"/>
      <protection locked="0"/>
    </xf>
    <xf numFmtId="49" fontId="3" fillId="4" borderId="26" xfId="0" applyNumberFormat="1" applyFont="1" applyFill="1" applyBorder="1" applyAlignment="1" applyProtection="1">
      <alignment horizontal="center" justifyLastLine="1"/>
      <protection locked="0"/>
    </xf>
    <xf numFmtId="38" fontId="0" fillId="4" borderId="14" xfId="1" applyFont="1" applyFill="1" applyBorder="1" applyAlignment="1" applyProtection="1">
      <alignment horizontal="right"/>
      <protection locked="0"/>
    </xf>
    <xf numFmtId="38" fontId="0" fillId="4" borderId="17" xfId="1" applyFont="1" applyFill="1" applyBorder="1" applyAlignment="1" applyProtection="1">
      <alignment horizontal="right"/>
      <protection locked="0"/>
    </xf>
    <xf numFmtId="38" fontId="0" fillId="4" borderId="62" xfId="1" applyFont="1" applyFill="1" applyBorder="1" applyAlignment="1" applyProtection="1">
      <alignment horizontal="right"/>
      <protection locked="0"/>
    </xf>
    <xf numFmtId="38" fontId="14" fillId="4" borderId="26" xfId="1" applyFont="1" applyFill="1" applyBorder="1" applyAlignment="1" applyProtection="1">
      <alignment horizontal="right"/>
      <protection locked="0"/>
    </xf>
    <xf numFmtId="38" fontId="0" fillId="4" borderId="64" xfId="1" applyFont="1" applyFill="1" applyBorder="1" applyAlignment="1" applyProtection="1">
      <alignment horizontal="right"/>
      <protection locked="0"/>
    </xf>
    <xf numFmtId="38" fontId="14" fillId="4" borderId="27" xfId="1" applyFont="1" applyFill="1" applyBorder="1" applyAlignment="1" applyProtection="1">
      <alignment horizontal="right"/>
      <protection locked="0"/>
    </xf>
    <xf numFmtId="49" fontId="0" fillId="4" borderId="14" xfId="0" applyNumberFormat="1" applyFill="1" applyBorder="1" applyAlignment="1" applyProtection="1">
      <alignment horizontal="distributed" indent="1"/>
      <protection locked="0"/>
    </xf>
    <xf numFmtId="49" fontId="0" fillId="4" borderId="52" xfId="0" applyNumberFormat="1" applyFill="1" applyBorder="1" applyAlignment="1" applyProtection="1">
      <alignment horizontal="distributed" indent="1"/>
      <protection locked="0"/>
    </xf>
    <xf numFmtId="38" fontId="0" fillId="4" borderId="22" xfId="1" applyFont="1" applyFill="1" applyBorder="1" applyAlignment="1" applyProtection="1">
      <alignment horizontal="right"/>
      <protection locked="0"/>
    </xf>
    <xf numFmtId="38" fontId="0" fillId="4" borderId="27" xfId="1" applyFont="1" applyFill="1" applyBorder="1" applyAlignment="1" applyProtection="1">
      <alignment horizontal="right"/>
      <protection locked="0"/>
    </xf>
  </cellXfs>
  <cellStyles count="2">
    <cellStyle name="桁区切り" xfId="1" builtinId="6"/>
    <cellStyle name="標準" xfId="0" builtinId="0"/>
  </cellStyles>
  <dxfs count="14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A2F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589179</xdr:colOff>
      <xdr:row>0</xdr:row>
      <xdr:rowOff>29457</xdr:rowOff>
    </xdr:from>
    <xdr:to>
      <xdr:col>6</xdr:col>
      <xdr:colOff>19642</xdr:colOff>
      <xdr:row>1</xdr:row>
      <xdr:rowOff>166931</xdr:rowOff>
    </xdr:to>
    <xdr:sp macro="" textlink="">
      <xdr:nvSpPr>
        <xdr:cNvPr id="2" name="テキスト ボックス 1">
          <a:extLst>
            <a:ext uri="{FF2B5EF4-FFF2-40B4-BE49-F238E27FC236}">
              <a16:creationId xmlns:a16="http://schemas.microsoft.com/office/drawing/2014/main" id="{94750B33-F1A6-653F-659F-C5D35B918C20}"/>
            </a:ext>
          </a:extLst>
        </xdr:cNvPr>
        <xdr:cNvSpPr txBox="1"/>
      </xdr:nvSpPr>
      <xdr:spPr>
        <a:xfrm>
          <a:off x="2248689" y="29457"/>
          <a:ext cx="1865721" cy="40260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2026</a:t>
          </a:r>
          <a:r>
            <a:rPr kumimoji="1" lang="ja-JP" altLang="en-US" sz="1400" b="1">
              <a:solidFill>
                <a:srgbClr val="FF0000"/>
              </a:solidFill>
            </a:rPr>
            <a:t>年</a:t>
          </a:r>
          <a:r>
            <a:rPr kumimoji="1" lang="en-US" altLang="ja-JP" sz="1400" b="1">
              <a:solidFill>
                <a:srgbClr val="FF0000"/>
              </a:solidFill>
            </a:rPr>
            <a:t>5</a:t>
          </a:r>
          <a:r>
            <a:rPr kumimoji="1" lang="ja-JP" altLang="en-US" sz="1400" b="1">
              <a:solidFill>
                <a:srgbClr val="FF0000"/>
              </a:solidFill>
            </a:rPr>
            <a:t>月</a:t>
          </a:r>
          <a:r>
            <a:rPr kumimoji="1" lang="en-US" altLang="ja-JP" sz="1400" b="1">
              <a:solidFill>
                <a:srgbClr val="FF0000"/>
              </a:solidFill>
            </a:rPr>
            <a:t>6</a:t>
          </a:r>
          <a:r>
            <a:rPr kumimoji="1" lang="ja-JP" altLang="en-US" sz="1400" b="1">
              <a:solidFill>
                <a:srgbClr val="FF0000"/>
              </a:solidFill>
            </a:rPr>
            <a:t>日専用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21167</xdr:rowOff>
    </xdr:from>
    <xdr:to>
      <xdr:col>7</xdr:col>
      <xdr:colOff>213663</xdr:colOff>
      <xdr:row>1</xdr:row>
      <xdr:rowOff>138020</xdr:rowOff>
    </xdr:to>
    <xdr:sp macro="" textlink="">
      <xdr:nvSpPr>
        <xdr:cNvPr id="3" name="テキスト ボックス 2">
          <a:extLst>
            <a:ext uri="{FF2B5EF4-FFF2-40B4-BE49-F238E27FC236}">
              <a16:creationId xmlns:a16="http://schemas.microsoft.com/office/drawing/2014/main" id="{50206DB6-E38C-4A68-9927-D9977D6147F4}"/>
            </a:ext>
          </a:extLst>
        </xdr:cNvPr>
        <xdr:cNvSpPr txBox="1"/>
      </xdr:nvSpPr>
      <xdr:spPr>
        <a:xfrm>
          <a:off x="751417" y="21167"/>
          <a:ext cx="1875246" cy="40260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2026</a:t>
          </a:r>
          <a:r>
            <a:rPr kumimoji="1" lang="ja-JP" altLang="en-US" sz="1400" b="1">
              <a:solidFill>
                <a:srgbClr val="FF0000"/>
              </a:solidFill>
            </a:rPr>
            <a:t>年</a:t>
          </a:r>
          <a:r>
            <a:rPr kumimoji="1" lang="en-US" altLang="ja-JP" sz="1400" b="1">
              <a:solidFill>
                <a:srgbClr val="FF0000"/>
              </a:solidFill>
            </a:rPr>
            <a:t>5</a:t>
          </a:r>
          <a:r>
            <a:rPr kumimoji="1" lang="ja-JP" altLang="en-US" sz="1400" b="1">
              <a:solidFill>
                <a:srgbClr val="FF0000"/>
              </a:solidFill>
            </a:rPr>
            <a:t>月</a:t>
          </a:r>
          <a:r>
            <a:rPr kumimoji="1" lang="en-US" altLang="ja-JP" sz="1400" b="1">
              <a:solidFill>
                <a:srgbClr val="FF0000"/>
              </a:solidFill>
            </a:rPr>
            <a:t>6</a:t>
          </a:r>
          <a:r>
            <a:rPr kumimoji="1" lang="ja-JP" altLang="en-US" sz="1400" b="1">
              <a:solidFill>
                <a:srgbClr val="FF0000"/>
              </a:solidFill>
            </a:rPr>
            <a:t>日専用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465667</xdr:colOff>
      <xdr:row>0</xdr:row>
      <xdr:rowOff>31750</xdr:rowOff>
    </xdr:from>
    <xdr:to>
      <xdr:col>13</xdr:col>
      <xdr:colOff>319496</xdr:colOff>
      <xdr:row>1</xdr:row>
      <xdr:rowOff>148603</xdr:rowOff>
    </xdr:to>
    <xdr:sp macro="" textlink="">
      <xdr:nvSpPr>
        <xdr:cNvPr id="2" name="テキスト ボックス 1">
          <a:extLst>
            <a:ext uri="{FF2B5EF4-FFF2-40B4-BE49-F238E27FC236}">
              <a16:creationId xmlns:a16="http://schemas.microsoft.com/office/drawing/2014/main" id="{F47674C3-6DC8-492E-9B34-3EB4A5515E58}"/>
            </a:ext>
          </a:extLst>
        </xdr:cNvPr>
        <xdr:cNvSpPr txBox="1"/>
      </xdr:nvSpPr>
      <xdr:spPr>
        <a:xfrm>
          <a:off x="3354917" y="31750"/>
          <a:ext cx="1875246" cy="40260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2026</a:t>
          </a:r>
          <a:r>
            <a:rPr kumimoji="1" lang="ja-JP" altLang="en-US" sz="1400" b="1">
              <a:solidFill>
                <a:srgbClr val="FF0000"/>
              </a:solidFill>
            </a:rPr>
            <a:t>年</a:t>
          </a:r>
          <a:r>
            <a:rPr kumimoji="1" lang="en-US" altLang="ja-JP" sz="1400" b="1">
              <a:solidFill>
                <a:srgbClr val="FF0000"/>
              </a:solidFill>
            </a:rPr>
            <a:t>5</a:t>
          </a:r>
          <a:r>
            <a:rPr kumimoji="1" lang="ja-JP" altLang="en-US" sz="1400" b="1">
              <a:solidFill>
                <a:srgbClr val="FF0000"/>
              </a:solidFill>
            </a:rPr>
            <a:t>月</a:t>
          </a:r>
          <a:r>
            <a:rPr kumimoji="1" lang="en-US" altLang="ja-JP" sz="1400" b="1">
              <a:solidFill>
                <a:srgbClr val="FF0000"/>
              </a:solidFill>
            </a:rPr>
            <a:t>6</a:t>
          </a:r>
          <a:r>
            <a:rPr kumimoji="1" lang="ja-JP" altLang="en-US" sz="1400" b="1">
              <a:solidFill>
                <a:srgbClr val="FF0000"/>
              </a:solidFill>
            </a:rPr>
            <a:t>日専用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232833</xdr:colOff>
      <xdr:row>0</xdr:row>
      <xdr:rowOff>31750</xdr:rowOff>
    </xdr:from>
    <xdr:to>
      <xdr:col>9</xdr:col>
      <xdr:colOff>351246</xdr:colOff>
      <xdr:row>1</xdr:row>
      <xdr:rowOff>148603</xdr:rowOff>
    </xdr:to>
    <xdr:sp macro="" textlink="">
      <xdr:nvSpPr>
        <xdr:cNvPr id="2" name="テキスト ボックス 1">
          <a:extLst>
            <a:ext uri="{FF2B5EF4-FFF2-40B4-BE49-F238E27FC236}">
              <a16:creationId xmlns:a16="http://schemas.microsoft.com/office/drawing/2014/main" id="{C81AC28D-6DA9-4D2D-AE83-9AD59EB73345}"/>
            </a:ext>
          </a:extLst>
        </xdr:cNvPr>
        <xdr:cNvSpPr txBox="1"/>
      </xdr:nvSpPr>
      <xdr:spPr>
        <a:xfrm>
          <a:off x="1936750" y="31750"/>
          <a:ext cx="1875246" cy="40260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2026</a:t>
          </a:r>
          <a:r>
            <a:rPr kumimoji="1" lang="ja-JP" altLang="en-US" sz="1400" b="1">
              <a:solidFill>
                <a:srgbClr val="FF0000"/>
              </a:solidFill>
            </a:rPr>
            <a:t>年</a:t>
          </a:r>
          <a:r>
            <a:rPr kumimoji="1" lang="en-US" altLang="ja-JP" sz="1400" b="1">
              <a:solidFill>
                <a:srgbClr val="FF0000"/>
              </a:solidFill>
            </a:rPr>
            <a:t>5</a:t>
          </a:r>
          <a:r>
            <a:rPr kumimoji="1" lang="ja-JP" altLang="en-US" sz="1400" b="1">
              <a:solidFill>
                <a:srgbClr val="FF0000"/>
              </a:solidFill>
            </a:rPr>
            <a:t>月</a:t>
          </a:r>
          <a:r>
            <a:rPr kumimoji="1" lang="en-US" altLang="ja-JP" sz="1400" b="1">
              <a:solidFill>
                <a:srgbClr val="FF0000"/>
              </a:solidFill>
            </a:rPr>
            <a:t>6</a:t>
          </a:r>
          <a:r>
            <a:rPr kumimoji="1" lang="ja-JP" altLang="en-US" sz="1400" b="1">
              <a:solidFill>
                <a:srgbClr val="FF0000"/>
              </a:solidFill>
            </a:rPr>
            <a:t>日専用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232833</xdr:colOff>
      <xdr:row>0</xdr:row>
      <xdr:rowOff>31750</xdr:rowOff>
    </xdr:from>
    <xdr:to>
      <xdr:col>9</xdr:col>
      <xdr:colOff>308913</xdr:colOff>
      <xdr:row>1</xdr:row>
      <xdr:rowOff>148603</xdr:rowOff>
    </xdr:to>
    <xdr:sp macro="" textlink="">
      <xdr:nvSpPr>
        <xdr:cNvPr id="2" name="テキスト ボックス 1">
          <a:extLst>
            <a:ext uri="{FF2B5EF4-FFF2-40B4-BE49-F238E27FC236}">
              <a16:creationId xmlns:a16="http://schemas.microsoft.com/office/drawing/2014/main" id="{18F95E1E-62B4-4BFD-A9BB-9F009ADF6F12}"/>
            </a:ext>
          </a:extLst>
        </xdr:cNvPr>
        <xdr:cNvSpPr txBox="1"/>
      </xdr:nvSpPr>
      <xdr:spPr>
        <a:xfrm>
          <a:off x="1936750" y="31750"/>
          <a:ext cx="1875246" cy="40260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2026</a:t>
          </a:r>
          <a:r>
            <a:rPr kumimoji="1" lang="ja-JP" altLang="en-US" sz="1400" b="1">
              <a:solidFill>
                <a:srgbClr val="FF0000"/>
              </a:solidFill>
            </a:rPr>
            <a:t>年</a:t>
          </a:r>
          <a:r>
            <a:rPr kumimoji="1" lang="en-US" altLang="ja-JP" sz="1400" b="1">
              <a:solidFill>
                <a:srgbClr val="FF0000"/>
              </a:solidFill>
            </a:rPr>
            <a:t>5</a:t>
          </a:r>
          <a:r>
            <a:rPr kumimoji="1" lang="ja-JP" altLang="en-US" sz="1400" b="1">
              <a:solidFill>
                <a:srgbClr val="FF0000"/>
              </a:solidFill>
            </a:rPr>
            <a:t>月</a:t>
          </a:r>
          <a:r>
            <a:rPr kumimoji="1" lang="en-US" altLang="ja-JP" sz="1400" b="1">
              <a:solidFill>
                <a:srgbClr val="FF0000"/>
              </a:solidFill>
            </a:rPr>
            <a:t>6</a:t>
          </a:r>
          <a:r>
            <a:rPr kumimoji="1" lang="ja-JP" altLang="en-US" sz="1400" b="1">
              <a:solidFill>
                <a:srgbClr val="FF0000"/>
              </a:solidFill>
            </a:rPr>
            <a:t>日専用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74083</xdr:colOff>
      <xdr:row>0</xdr:row>
      <xdr:rowOff>31750</xdr:rowOff>
    </xdr:from>
    <xdr:to>
      <xdr:col>9</xdr:col>
      <xdr:colOff>203079</xdr:colOff>
      <xdr:row>1</xdr:row>
      <xdr:rowOff>148603</xdr:rowOff>
    </xdr:to>
    <xdr:sp macro="" textlink="">
      <xdr:nvSpPr>
        <xdr:cNvPr id="2" name="テキスト ボックス 1">
          <a:extLst>
            <a:ext uri="{FF2B5EF4-FFF2-40B4-BE49-F238E27FC236}">
              <a16:creationId xmlns:a16="http://schemas.microsoft.com/office/drawing/2014/main" id="{9E94B611-EFA3-4810-9874-CF10C7413811}"/>
            </a:ext>
          </a:extLst>
        </xdr:cNvPr>
        <xdr:cNvSpPr txBox="1"/>
      </xdr:nvSpPr>
      <xdr:spPr>
        <a:xfrm>
          <a:off x="1778000" y="31750"/>
          <a:ext cx="1875246" cy="40260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2026</a:t>
          </a:r>
          <a:r>
            <a:rPr kumimoji="1" lang="ja-JP" altLang="en-US" sz="1400" b="1">
              <a:solidFill>
                <a:srgbClr val="FF0000"/>
              </a:solidFill>
            </a:rPr>
            <a:t>年</a:t>
          </a:r>
          <a:r>
            <a:rPr kumimoji="1" lang="en-US" altLang="ja-JP" sz="1400" b="1">
              <a:solidFill>
                <a:srgbClr val="FF0000"/>
              </a:solidFill>
            </a:rPr>
            <a:t>5</a:t>
          </a:r>
          <a:r>
            <a:rPr kumimoji="1" lang="ja-JP" altLang="en-US" sz="1400" b="1">
              <a:solidFill>
                <a:srgbClr val="FF0000"/>
              </a:solidFill>
            </a:rPr>
            <a:t>月</a:t>
          </a:r>
          <a:r>
            <a:rPr kumimoji="1" lang="en-US" altLang="ja-JP" sz="1400" b="1">
              <a:solidFill>
                <a:srgbClr val="FF0000"/>
              </a:solidFill>
            </a:rPr>
            <a:t>6</a:t>
          </a:r>
          <a:r>
            <a:rPr kumimoji="1" lang="ja-JP" altLang="en-US" sz="1400" b="1">
              <a:solidFill>
                <a:srgbClr val="FF0000"/>
              </a:solidFill>
            </a:rPr>
            <a:t>日専用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42331</xdr:colOff>
      <xdr:row>18</xdr:row>
      <xdr:rowOff>253998</xdr:rowOff>
    </xdr:from>
    <xdr:to>
      <xdr:col>15</xdr:col>
      <xdr:colOff>391581</xdr:colOff>
      <xdr:row>20</xdr:row>
      <xdr:rowOff>84666</xdr:rowOff>
    </xdr:to>
    <xdr:sp macro="" textlink="">
      <xdr:nvSpPr>
        <xdr:cNvPr id="3" name="正方形/長方形 2">
          <a:extLst>
            <a:ext uri="{FF2B5EF4-FFF2-40B4-BE49-F238E27FC236}">
              <a16:creationId xmlns:a16="http://schemas.microsoft.com/office/drawing/2014/main" id="{098C16EE-A1A8-3D03-27C6-DF2135FC8EAA}"/>
            </a:ext>
          </a:extLst>
        </xdr:cNvPr>
        <xdr:cNvSpPr/>
      </xdr:nvSpPr>
      <xdr:spPr bwMode="auto">
        <a:xfrm>
          <a:off x="4190998" y="5259915"/>
          <a:ext cx="2032000" cy="423334"/>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北鹿新聞を除く。</a:t>
          </a:r>
        </a:p>
      </xdr:txBody>
    </xdr:sp>
    <xdr:clientData/>
  </xdr:twoCellAnchor>
  <xdr:twoCellAnchor>
    <xdr:from>
      <xdr:col>12</xdr:col>
      <xdr:colOff>0</xdr:colOff>
      <xdr:row>10</xdr:row>
      <xdr:rowOff>254000</xdr:rowOff>
    </xdr:from>
    <xdr:to>
      <xdr:col>15</xdr:col>
      <xdr:colOff>412750</xdr:colOff>
      <xdr:row>12</xdr:row>
      <xdr:rowOff>116416</xdr:rowOff>
    </xdr:to>
    <xdr:sp macro="" textlink="">
      <xdr:nvSpPr>
        <xdr:cNvPr id="4" name="正方形/長方形 3">
          <a:extLst>
            <a:ext uri="{FF2B5EF4-FFF2-40B4-BE49-F238E27FC236}">
              <a16:creationId xmlns:a16="http://schemas.microsoft.com/office/drawing/2014/main" id="{1750D314-A630-2B12-5E57-21363344D958}"/>
            </a:ext>
          </a:extLst>
        </xdr:cNvPr>
        <xdr:cNvSpPr/>
      </xdr:nvSpPr>
      <xdr:spPr bwMode="auto">
        <a:xfrm>
          <a:off x="4191000" y="2889250"/>
          <a:ext cx="2053167" cy="455083"/>
        </a:xfrm>
        <a:prstGeom prst="rect">
          <a:avLst/>
        </a:prstGeom>
        <a:solidFill>
          <a:schemeClr val="accent3">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米代新報を除く。</a:t>
          </a:r>
        </a:p>
      </xdr:txBody>
    </xdr:sp>
    <xdr:clientData/>
  </xdr:twoCellAnchor>
  <xdr:twoCellAnchor>
    <xdr:from>
      <xdr:col>8</xdr:col>
      <xdr:colOff>84667</xdr:colOff>
      <xdr:row>0</xdr:row>
      <xdr:rowOff>31750</xdr:rowOff>
    </xdr:from>
    <xdr:to>
      <xdr:col>12</xdr:col>
      <xdr:colOff>541746</xdr:colOff>
      <xdr:row>1</xdr:row>
      <xdr:rowOff>148603</xdr:rowOff>
    </xdr:to>
    <xdr:sp macro="" textlink="">
      <xdr:nvSpPr>
        <xdr:cNvPr id="5" name="テキスト ボックス 4">
          <a:extLst>
            <a:ext uri="{FF2B5EF4-FFF2-40B4-BE49-F238E27FC236}">
              <a16:creationId xmlns:a16="http://schemas.microsoft.com/office/drawing/2014/main" id="{549CAB98-DC14-4435-8095-D7937241A7FA}"/>
            </a:ext>
          </a:extLst>
        </xdr:cNvPr>
        <xdr:cNvSpPr txBox="1"/>
      </xdr:nvSpPr>
      <xdr:spPr>
        <a:xfrm>
          <a:off x="2857500" y="31750"/>
          <a:ext cx="1875246" cy="40260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2026</a:t>
          </a:r>
          <a:r>
            <a:rPr kumimoji="1" lang="ja-JP" altLang="en-US" sz="1400" b="1">
              <a:solidFill>
                <a:srgbClr val="FF0000"/>
              </a:solidFill>
            </a:rPr>
            <a:t>年</a:t>
          </a:r>
          <a:r>
            <a:rPr kumimoji="1" lang="en-US" altLang="ja-JP" sz="1400" b="1">
              <a:solidFill>
                <a:srgbClr val="FF0000"/>
              </a:solidFill>
            </a:rPr>
            <a:t>5</a:t>
          </a:r>
          <a:r>
            <a:rPr kumimoji="1" lang="ja-JP" altLang="en-US" sz="1400" b="1">
              <a:solidFill>
                <a:srgbClr val="FF0000"/>
              </a:solidFill>
            </a:rPr>
            <a:t>月</a:t>
          </a:r>
          <a:r>
            <a:rPr kumimoji="1" lang="en-US" altLang="ja-JP" sz="1400" b="1">
              <a:solidFill>
                <a:srgbClr val="FF0000"/>
              </a:solidFill>
            </a:rPr>
            <a:t>6</a:t>
          </a:r>
          <a:r>
            <a:rPr kumimoji="1" lang="ja-JP" altLang="en-US" sz="1400" b="1">
              <a:solidFill>
                <a:srgbClr val="FF0000"/>
              </a:solidFill>
            </a:rPr>
            <a:t>日専用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232833</xdr:colOff>
      <xdr:row>0</xdr:row>
      <xdr:rowOff>31750</xdr:rowOff>
    </xdr:from>
    <xdr:to>
      <xdr:col>7</xdr:col>
      <xdr:colOff>192496</xdr:colOff>
      <xdr:row>1</xdr:row>
      <xdr:rowOff>148603</xdr:rowOff>
    </xdr:to>
    <xdr:sp macro="" textlink="">
      <xdr:nvSpPr>
        <xdr:cNvPr id="2" name="テキスト ボックス 1">
          <a:extLst>
            <a:ext uri="{FF2B5EF4-FFF2-40B4-BE49-F238E27FC236}">
              <a16:creationId xmlns:a16="http://schemas.microsoft.com/office/drawing/2014/main" id="{A465CFEE-6DE9-46EF-92A5-AE0C8076FAF0}"/>
            </a:ext>
          </a:extLst>
        </xdr:cNvPr>
        <xdr:cNvSpPr txBox="1"/>
      </xdr:nvSpPr>
      <xdr:spPr>
        <a:xfrm>
          <a:off x="645583" y="31750"/>
          <a:ext cx="1875246" cy="40260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2026</a:t>
          </a:r>
          <a:r>
            <a:rPr kumimoji="1" lang="ja-JP" altLang="en-US" sz="1400" b="1">
              <a:solidFill>
                <a:srgbClr val="FF0000"/>
              </a:solidFill>
            </a:rPr>
            <a:t>年</a:t>
          </a:r>
          <a:r>
            <a:rPr kumimoji="1" lang="en-US" altLang="ja-JP" sz="1400" b="1">
              <a:solidFill>
                <a:srgbClr val="FF0000"/>
              </a:solidFill>
            </a:rPr>
            <a:t>5</a:t>
          </a:r>
          <a:r>
            <a:rPr kumimoji="1" lang="ja-JP" altLang="en-US" sz="1400" b="1">
              <a:solidFill>
                <a:srgbClr val="FF0000"/>
              </a:solidFill>
            </a:rPr>
            <a:t>月</a:t>
          </a:r>
          <a:r>
            <a:rPr kumimoji="1" lang="en-US" altLang="ja-JP" sz="1400" b="1">
              <a:solidFill>
                <a:srgbClr val="FF0000"/>
              </a:solidFill>
            </a:rPr>
            <a:t>6</a:t>
          </a:r>
          <a:r>
            <a:rPr kumimoji="1" lang="ja-JP" altLang="en-US" sz="1400" b="1">
              <a:solidFill>
                <a:srgbClr val="FF0000"/>
              </a:solidFill>
            </a:rPr>
            <a:t>日専用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8"/>
  <sheetViews>
    <sheetView showGridLines="0" showZeros="0" tabSelected="1" view="pageBreakPreview" zoomScale="97" zoomScaleNormal="100" zoomScaleSheetLayoutView="97" workbookViewId="0">
      <selection activeCell="F21" sqref="F21"/>
    </sheetView>
  </sheetViews>
  <sheetFormatPr defaultRowHeight="17.25" x14ac:dyDescent="0.2"/>
  <cols>
    <col min="1" max="1" width="14.375" style="342" customWidth="1"/>
    <col min="2" max="2" width="7.375" style="342" customWidth="1"/>
    <col min="3" max="3" width="8.625" style="342" customWidth="1"/>
    <col min="4" max="4" width="7.375" style="342" customWidth="1"/>
    <col min="5" max="5" width="8.625" style="342" customWidth="1"/>
    <col min="6" max="6" width="7.375" style="342" customWidth="1"/>
    <col min="7" max="7" width="8.625" style="342" customWidth="1"/>
    <col min="8" max="8" width="7.375" style="342" customWidth="1"/>
    <col min="9" max="9" width="8.625" style="342" customWidth="1"/>
    <col min="10" max="10" width="7.375" style="342" customWidth="1"/>
    <col min="11" max="11" width="8.625" style="342" customWidth="1"/>
    <col min="12" max="12" width="7.375" style="342" customWidth="1"/>
    <col min="13" max="13" width="8.625" style="342" customWidth="1"/>
    <col min="14" max="14" width="7.375" style="342" customWidth="1"/>
    <col min="15" max="15" width="8.625" style="342" customWidth="1"/>
    <col min="16" max="16" width="9.25" style="342" customWidth="1"/>
    <col min="17" max="17" width="10.25" style="342" customWidth="1"/>
    <col min="18" max="18" width="12.625" style="342" customWidth="1"/>
    <col min="19" max="29" width="7.125" style="342" customWidth="1"/>
    <col min="30" max="30" width="12.5" style="342" customWidth="1"/>
    <col min="31" max="16384" width="9" style="342"/>
  </cols>
  <sheetData>
    <row r="1" spans="1:47" ht="21" customHeight="1" x14ac:dyDescent="0.2">
      <c r="A1" s="567" t="s">
        <v>90</v>
      </c>
      <c r="B1" s="567"/>
      <c r="C1" s="567"/>
      <c r="D1" s="567"/>
      <c r="E1" s="567"/>
      <c r="F1" s="567"/>
      <c r="G1" s="567"/>
      <c r="H1" s="567"/>
      <c r="I1" s="567"/>
      <c r="J1" s="567"/>
      <c r="K1" s="567"/>
      <c r="L1" s="567"/>
      <c r="M1" s="567"/>
      <c r="N1" s="567"/>
      <c r="O1" s="567"/>
      <c r="P1" s="567"/>
      <c r="Q1" s="567"/>
      <c r="R1" s="341"/>
      <c r="S1" s="341"/>
      <c r="T1" s="341"/>
      <c r="U1" s="341"/>
      <c r="V1" s="341"/>
      <c r="W1" s="341"/>
      <c r="X1" s="341"/>
      <c r="Y1" s="341"/>
      <c r="Z1" s="341"/>
      <c r="AA1" s="341"/>
      <c r="AB1" s="341"/>
      <c r="AC1" s="341"/>
      <c r="AD1" s="569"/>
      <c r="AE1" s="569"/>
      <c r="AF1" s="569"/>
      <c r="AG1" s="569"/>
      <c r="AH1" s="569"/>
      <c r="AI1" s="569"/>
      <c r="AJ1" s="569"/>
      <c r="AK1" s="569"/>
      <c r="AL1" s="569"/>
      <c r="AM1" s="569"/>
      <c r="AN1" s="569"/>
      <c r="AO1" s="569"/>
      <c r="AP1" s="569"/>
      <c r="AQ1" s="569"/>
      <c r="AR1" s="569"/>
      <c r="AS1" s="569"/>
      <c r="AT1" s="569"/>
      <c r="AU1" s="569"/>
    </row>
    <row r="2" spans="1:47" ht="15" customHeight="1" x14ac:dyDescent="0.2">
      <c r="A2" s="568" t="s">
        <v>443</v>
      </c>
      <c r="B2" s="568"/>
      <c r="C2" s="568"/>
      <c r="D2" s="568"/>
      <c r="E2" s="568"/>
      <c r="F2" s="568"/>
      <c r="G2" s="568"/>
      <c r="H2" s="568"/>
      <c r="I2" s="568"/>
      <c r="J2" s="568"/>
      <c r="K2" s="568"/>
      <c r="L2" s="568"/>
      <c r="M2" s="568"/>
      <c r="N2" s="568"/>
      <c r="O2" s="568"/>
      <c r="P2" s="568"/>
      <c r="Q2" s="568"/>
    </row>
    <row r="3" spans="1:47" ht="21.75" customHeight="1" x14ac:dyDescent="0.2">
      <c r="A3" s="565"/>
      <c r="B3" s="686" t="s">
        <v>13</v>
      </c>
      <c r="C3" s="687"/>
      <c r="D3" s="570" t="s">
        <v>14</v>
      </c>
      <c r="E3" s="571"/>
      <c r="F3" s="570" t="s">
        <v>15</v>
      </c>
      <c r="G3" s="571"/>
      <c r="H3" s="570" t="s">
        <v>16</v>
      </c>
      <c r="I3" s="571"/>
      <c r="J3" s="570" t="s">
        <v>17</v>
      </c>
      <c r="K3" s="571"/>
      <c r="L3" s="570" t="s">
        <v>18</v>
      </c>
      <c r="M3" s="571"/>
      <c r="N3" s="686" t="s">
        <v>19</v>
      </c>
      <c r="O3" s="687"/>
      <c r="P3" s="572" t="s">
        <v>389</v>
      </c>
      <c r="Q3" s="573"/>
      <c r="AE3" s="341"/>
      <c r="AF3" s="341"/>
      <c r="AG3" s="341"/>
      <c r="AH3" s="341"/>
      <c r="AI3" s="341"/>
      <c r="AJ3" s="341"/>
      <c r="AK3" s="341"/>
      <c r="AL3" s="341"/>
      <c r="AM3" s="341"/>
      <c r="AN3" s="341"/>
      <c r="AO3" s="341"/>
      <c r="AP3" s="341"/>
      <c r="AQ3" s="341"/>
      <c r="AR3" s="341"/>
      <c r="AS3" s="341"/>
      <c r="AT3" s="341"/>
      <c r="AU3" s="341"/>
    </row>
    <row r="4" spans="1:47" s="345" customFormat="1" ht="21.75" customHeight="1" x14ac:dyDescent="0.15">
      <c r="A4" s="566"/>
      <c r="B4" s="678" t="s">
        <v>386</v>
      </c>
      <c r="C4" s="679" t="s">
        <v>387</v>
      </c>
      <c r="D4" s="343" t="s">
        <v>386</v>
      </c>
      <c r="E4" s="344" t="s">
        <v>387</v>
      </c>
      <c r="F4" s="343" t="s">
        <v>386</v>
      </c>
      <c r="G4" s="344" t="s">
        <v>387</v>
      </c>
      <c r="H4" s="343" t="s">
        <v>386</v>
      </c>
      <c r="I4" s="344" t="s">
        <v>387</v>
      </c>
      <c r="J4" s="343" t="s">
        <v>386</v>
      </c>
      <c r="K4" s="344" t="s">
        <v>387</v>
      </c>
      <c r="L4" s="343" t="s">
        <v>386</v>
      </c>
      <c r="M4" s="344" t="s">
        <v>387</v>
      </c>
      <c r="N4" s="678" t="s">
        <v>386</v>
      </c>
      <c r="O4" s="679" t="s">
        <v>387</v>
      </c>
      <c r="P4" s="343" t="s">
        <v>386</v>
      </c>
      <c r="Q4" s="344" t="s">
        <v>387</v>
      </c>
      <c r="AE4" s="346"/>
      <c r="AF4" s="346"/>
      <c r="AG4" s="346"/>
      <c r="AH4" s="346"/>
      <c r="AI4" s="346"/>
      <c r="AJ4" s="346"/>
      <c r="AK4" s="346"/>
      <c r="AL4" s="346"/>
      <c r="AM4" s="346"/>
      <c r="AN4" s="346"/>
      <c r="AO4" s="346"/>
      <c r="AP4" s="346"/>
      <c r="AQ4" s="346"/>
      <c r="AR4" s="346"/>
      <c r="AS4" s="346"/>
      <c r="AT4" s="346"/>
      <c r="AU4" s="346"/>
    </row>
    <row r="5" spans="1:47" ht="21.75" customHeight="1" x14ac:dyDescent="0.2">
      <c r="A5" s="347" t="s">
        <v>390</v>
      </c>
      <c r="B5" s="680">
        <f>秋田市!I32</f>
        <v>0</v>
      </c>
      <c r="C5" s="504">
        <f>秋田市!J32</f>
        <v>0</v>
      </c>
      <c r="D5" s="348">
        <f>秋田市!O15</f>
        <v>7560</v>
      </c>
      <c r="E5" s="349">
        <f>秋田市!P15</f>
        <v>0</v>
      </c>
      <c r="F5" s="348">
        <f>秋田市!U15</f>
        <v>5290</v>
      </c>
      <c r="G5" s="349">
        <f>秋田市!V15</f>
        <v>0</v>
      </c>
      <c r="H5" s="348"/>
      <c r="I5" s="350"/>
      <c r="J5" s="348">
        <f>秋田市!AA9</f>
        <v>680</v>
      </c>
      <c r="K5" s="349">
        <f>秋田市!AB9</f>
        <v>0</v>
      </c>
      <c r="L5" s="348"/>
      <c r="M5" s="350"/>
      <c r="N5" s="680"/>
      <c r="O5" s="504"/>
      <c r="P5" s="438">
        <f>B5+D5+F5+J5</f>
        <v>13530</v>
      </c>
      <c r="Q5" s="349">
        <f>C5+E5+G5+K5</f>
        <v>0</v>
      </c>
      <c r="R5" s="351"/>
      <c r="S5" s="351"/>
      <c r="T5" s="352"/>
      <c r="U5" s="352"/>
      <c r="V5" s="352"/>
      <c r="W5" s="352"/>
      <c r="X5" s="352"/>
      <c r="Y5" s="352"/>
      <c r="Z5" s="352"/>
      <c r="AA5" s="352"/>
      <c r="AB5" s="352"/>
      <c r="AC5" s="352"/>
      <c r="AD5" s="341"/>
      <c r="AE5" s="352"/>
      <c r="AF5" s="352"/>
      <c r="AG5" s="352"/>
      <c r="AH5" s="352"/>
      <c r="AI5" s="352"/>
      <c r="AJ5" s="352"/>
      <c r="AK5" s="352"/>
      <c r="AL5" s="352"/>
      <c r="AM5" s="352"/>
      <c r="AN5" s="352"/>
      <c r="AO5" s="352"/>
      <c r="AP5" s="352"/>
      <c r="AQ5" s="352"/>
      <c r="AR5" s="352"/>
      <c r="AS5" s="352"/>
      <c r="AT5" s="352"/>
      <c r="AU5" s="352"/>
    </row>
    <row r="6" spans="1:47" ht="21.75" customHeight="1" x14ac:dyDescent="0.2">
      <c r="A6" s="353" t="s">
        <v>391</v>
      </c>
      <c r="B6" s="681">
        <f>潟上・男鹿・南秋・能代・山本!I12</f>
        <v>0</v>
      </c>
      <c r="C6" s="452">
        <f>潟上・男鹿・南秋・能代・山本!J12</f>
        <v>0</v>
      </c>
      <c r="D6" s="354"/>
      <c r="E6" s="356"/>
      <c r="F6" s="354">
        <f>潟上・男鹿・南秋・能代・山本!U12</f>
        <v>110</v>
      </c>
      <c r="G6" s="355">
        <f>潟上・男鹿・南秋・能代・山本!V12</f>
        <v>0</v>
      </c>
      <c r="H6" s="354"/>
      <c r="I6" s="356"/>
      <c r="J6" s="354"/>
      <c r="K6" s="356"/>
      <c r="L6" s="354"/>
      <c r="M6" s="356"/>
      <c r="N6" s="681"/>
      <c r="O6" s="452"/>
      <c r="P6" s="439">
        <f>B6+F6</f>
        <v>110</v>
      </c>
      <c r="Q6" s="357">
        <f>C6+G6</f>
        <v>0</v>
      </c>
      <c r="R6" s="352"/>
      <c r="S6" s="352"/>
      <c r="T6" s="352"/>
      <c r="U6" s="352"/>
      <c r="V6" s="352"/>
      <c r="W6" s="352"/>
      <c r="X6" s="352"/>
      <c r="Y6" s="352"/>
      <c r="Z6" s="352"/>
      <c r="AA6" s="352"/>
      <c r="AB6" s="352"/>
      <c r="AC6" s="352"/>
      <c r="AD6" s="341"/>
      <c r="AE6" s="352"/>
      <c r="AF6" s="358"/>
      <c r="AG6" s="352"/>
      <c r="AH6" s="352"/>
      <c r="AI6" s="352"/>
      <c r="AJ6" s="352"/>
      <c r="AK6" s="352"/>
      <c r="AL6" s="352"/>
      <c r="AM6" s="352"/>
      <c r="AN6" s="352"/>
      <c r="AO6" s="352"/>
      <c r="AP6" s="352"/>
      <c r="AQ6" s="352"/>
      <c r="AR6" s="352"/>
      <c r="AS6" s="352"/>
      <c r="AT6" s="352"/>
      <c r="AU6" s="352"/>
    </row>
    <row r="7" spans="1:47" ht="21.75" customHeight="1" x14ac:dyDescent="0.2">
      <c r="A7" s="353" t="s">
        <v>21</v>
      </c>
      <c r="B7" s="681">
        <f>潟上・男鹿・南秋・能代・山本!I18</f>
        <v>0</v>
      </c>
      <c r="C7" s="452">
        <f>潟上・男鹿・南秋・能代・山本!J18</f>
        <v>0</v>
      </c>
      <c r="D7" s="354">
        <f>潟上・男鹿・南秋・能代・山本!O18</f>
        <v>660</v>
      </c>
      <c r="E7" s="355">
        <f>潟上・男鹿・南秋・能代・山本!P18</f>
        <v>0</v>
      </c>
      <c r="F7" s="354"/>
      <c r="G7" s="356"/>
      <c r="H7" s="354"/>
      <c r="I7" s="356"/>
      <c r="J7" s="354"/>
      <c r="K7" s="356"/>
      <c r="L7" s="354"/>
      <c r="M7" s="356"/>
      <c r="N7" s="681"/>
      <c r="O7" s="452"/>
      <c r="P7" s="436">
        <f>B7+D7</f>
        <v>660</v>
      </c>
      <c r="Q7" s="357">
        <f>C7+E7</f>
        <v>0</v>
      </c>
      <c r="R7" s="352"/>
      <c r="S7" s="352"/>
      <c r="T7" s="352"/>
      <c r="U7" s="352"/>
      <c r="V7" s="352"/>
      <c r="W7" s="352"/>
      <c r="X7" s="352"/>
      <c r="Y7" s="352"/>
      <c r="Z7" s="352"/>
      <c r="AA7" s="352"/>
      <c r="AB7" s="352"/>
      <c r="AC7" s="352"/>
      <c r="AD7" s="341"/>
      <c r="AE7" s="352"/>
      <c r="AF7" s="352"/>
      <c r="AG7" s="352"/>
      <c r="AH7" s="352"/>
      <c r="AI7" s="352"/>
      <c r="AJ7" s="352"/>
      <c r="AK7" s="352"/>
      <c r="AL7" s="352"/>
      <c r="AM7" s="352"/>
      <c r="AN7" s="352"/>
      <c r="AO7" s="352"/>
      <c r="AP7" s="352"/>
      <c r="AQ7" s="352"/>
      <c r="AR7" s="352"/>
      <c r="AS7" s="352"/>
      <c r="AT7" s="352"/>
      <c r="AU7" s="352"/>
    </row>
    <row r="8" spans="1:47" ht="21.75" customHeight="1" x14ac:dyDescent="0.2">
      <c r="A8" s="353" t="s">
        <v>77</v>
      </c>
      <c r="B8" s="681">
        <f>潟上・男鹿・南秋・能代・山本!I23</f>
        <v>0</v>
      </c>
      <c r="C8" s="452">
        <f>潟上・男鹿・南秋・能代・山本!J23</f>
        <v>0</v>
      </c>
      <c r="D8" s="354"/>
      <c r="E8" s="356"/>
      <c r="F8" s="354"/>
      <c r="G8" s="356"/>
      <c r="H8" s="354"/>
      <c r="I8" s="356"/>
      <c r="J8" s="354"/>
      <c r="K8" s="356"/>
      <c r="L8" s="354"/>
      <c r="M8" s="356"/>
      <c r="N8" s="681"/>
      <c r="O8" s="452"/>
      <c r="P8" s="436">
        <f>B8</f>
        <v>0</v>
      </c>
      <c r="Q8" s="357">
        <f>C8</f>
        <v>0</v>
      </c>
      <c r="R8" s="352"/>
      <c r="S8" s="352"/>
      <c r="T8" s="352"/>
      <c r="U8" s="352"/>
      <c r="V8" s="352"/>
      <c r="W8" s="352"/>
      <c r="X8" s="352"/>
      <c r="Y8" s="352"/>
      <c r="Z8" s="352"/>
      <c r="AA8" s="352"/>
      <c r="AB8" s="352"/>
      <c r="AC8" s="352"/>
      <c r="AD8" s="341"/>
      <c r="AE8" s="352"/>
      <c r="AF8" s="352"/>
      <c r="AG8" s="352"/>
      <c r="AH8" s="352"/>
      <c r="AI8" s="352"/>
      <c r="AJ8" s="352"/>
      <c r="AK8" s="352"/>
      <c r="AL8" s="352"/>
      <c r="AM8" s="352"/>
      <c r="AN8" s="352"/>
      <c r="AO8" s="352"/>
      <c r="AP8" s="352"/>
      <c r="AQ8" s="352"/>
      <c r="AR8" s="352"/>
      <c r="AS8" s="352"/>
      <c r="AT8" s="352"/>
      <c r="AU8" s="352"/>
    </row>
    <row r="9" spans="1:47" ht="21.75" customHeight="1" x14ac:dyDescent="0.2">
      <c r="A9" s="359" t="s">
        <v>24</v>
      </c>
      <c r="B9" s="681">
        <f>潟上・男鹿・南秋・能代・山本!I27</f>
        <v>0</v>
      </c>
      <c r="C9" s="452">
        <f>潟上・男鹿・南秋・能代・山本!J27</f>
        <v>0</v>
      </c>
      <c r="D9" s="354"/>
      <c r="E9" s="356"/>
      <c r="F9" s="354">
        <f>潟上・男鹿・南秋・能代・山本!U27</f>
        <v>930</v>
      </c>
      <c r="G9" s="355">
        <f>潟上・男鹿・南秋・能代・山本!V27</f>
        <v>0</v>
      </c>
      <c r="H9" s="354">
        <f>潟上・男鹿・南秋・能代・山本!AA27</f>
        <v>480</v>
      </c>
      <c r="I9" s="355">
        <f>潟上・男鹿・南秋・能代・山本!AB27</f>
        <v>0</v>
      </c>
      <c r="J9" s="354"/>
      <c r="K9" s="356"/>
      <c r="L9" s="354"/>
      <c r="M9" s="356"/>
      <c r="N9" s="681"/>
      <c r="O9" s="452"/>
      <c r="P9" s="436">
        <f>B9+F9+H9</f>
        <v>1410</v>
      </c>
      <c r="Q9" s="357">
        <f>C9+G9+I9</f>
        <v>0</v>
      </c>
      <c r="R9" s="352"/>
      <c r="S9" s="352"/>
      <c r="T9" s="352"/>
      <c r="U9" s="352"/>
      <c r="V9" s="352"/>
      <c r="W9" s="352"/>
      <c r="X9" s="352"/>
      <c r="Y9" s="352"/>
      <c r="Z9" s="352"/>
      <c r="AA9" s="352"/>
      <c r="AB9" s="352"/>
      <c r="AC9" s="352"/>
      <c r="AD9" s="341"/>
      <c r="AE9" s="352"/>
      <c r="AF9" s="352"/>
      <c r="AG9" s="352"/>
      <c r="AH9" s="352"/>
      <c r="AI9" s="352"/>
      <c r="AJ9" s="352"/>
      <c r="AK9" s="352"/>
      <c r="AL9" s="352"/>
      <c r="AM9" s="352"/>
      <c r="AN9" s="352"/>
      <c r="AO9" s="352"/>
      <c r="AP9" s="352"/>
      <c r="AQ9" s="352"/>
      <c r="AR9" s="352"/>
      <c r="AS9" s="352"/>
      <c r="AT9" s="352"/>
      <c r="AU9" s="352"/>
    </row>
    <row r="10" spans="1:47" ht="21.75" customHeight="1" x14ac:dyDescent="0.2">
      <c r="A10" s="359" t="s">
        <v>78</v>
      </c>
      <c r="B10" s="681">
        <f>潟上・男鹿・南秋・能代・山本!I33</f>
        <v>0</v>
      </c>
      <c r="C10" s="452">
        <f>潟上・男鹿・南秋・能代・山本!J33</f>
        <v>0</v>
      </c>
      <c r="D10" s="354">
        <f>潟上・男鹿・南秋・能代・山本!O33</f>
        <v>100</v>
      </c>
      <c r="E10" s="355">
        <f>潟上・男鹿・南秋・能代・山本!P33</f>
        <v>0</v>
      </c>
      <c r="F10" s="354"/>
      <c r="G10" s="356"/>
      <c r="H10" s="354"/>
      <c r="I10" s="356"/>
      <c r="J10" s="354"/>
      <c r="K10" s="356"/>
      <c r="L10" s="354"/>
      <c r="M10" s="356"/>
      <c r="N10" s="681"/>
      <c r="O10" s="452"/>
      <c r="P10" s="436">
        <f>B10+D10</f>
        <v>100</v>
      </c>
      <c r="Q10" s="357">
        <f>C10+E10</f>
        <v>0</v>
      </c>
      <c r="R10" s="352"/>
      <c r="S10" s="352"/>
      <c r="T10" s="352"/>
      <c r="U10" s="352"/>
      <c r="V10" s="352"/>
      <c r="W10" s="352"/>
      <c r="X10" s="352"/>
      <c r="Y10" s="352"/>
      <c r="Z10" s="352"/>
      <c r="AA10" s="352"/>
      <c r="AB10" s="352"/>
      <c r="AC10" s="352"/>
      <c r="AD10" s="341"/>
      <c r="AE10" s="352"/>
      <c r="AF10" s="352"/>
      <c r="AG10" s="352"/>
      <c r="AH10" s="352"/>
      <c r="AI10" s="352"/>
      <c r="AJ10" s="352"/>
      <c r="AK10" s="352"/>
      <c r="AL10" s="352"/>
      <c r="AM10" s="352"/>
      <c r="AN10" s="352"/>
      <c r="AO10" s="352"/>
      <c r="AP10" s="352"/>
      <c r="AQ10" s="352"/>
      <c r="AR10" s="352"/>
      <c r="AS10" s="352"/>
      <c r="AT10" s="352"/>
      <c r="AU10" s="352"/>
    </row>
    <row r="11" spans="1:47" ht="21.75" customHeight="1" x14ac:dyDescent="0.2">
      <c r="A11" s="353" t="s">
        <v>23</v>
      </c>
      <c r="B11" s="681">
        <f>横手・湯沢・雄勝!I19</f>
        <v>0</v>
      </c>
      <c r="C11" s="452">
        <f>横手・湯沢・雄勝!J19</f>
        <v>0</v>
      </c>
      <c r="D11" s="354">
        <f>横手・湯沢・雄勝!O19</f>
        <v>50</v>
      </c>
      <c r="E11" s="355">
        <f>横手・湯沢・雄勝!P19</f>
        <v>0</v>
      </c>
      <c r="F11" s="354">
        <f>横手・湯沢・雄勝!U19</f>
        <v>5010</v>
      </c>
      <c r="G11" s="355">
        <f>横手・湯沢・雄勝!V19</f>
        <v>0</v>
      </c>
      <c r="H11" s="354"/>
      <c r="I11" s="356"/>
      <c r="J11" s="354">
        <f>横手・湯沢・雄勝!AA19</f>
        <v>100</v>
      </c>
      <c r="K11" s="355">
        <f>横手・湯沢・雄勝!AB19</f>
        <v>0</v>
      </c>
      <c r="L11" s="354"/>
      <c r="M11" s="356"/>
      <c r="N11" s="681"/>
      <c r="O11" s="452"/>
      <c r="P11" s="436">
        <f>B11+D11+F11+J11</f>
        <v>5160</v>
      </c>
      <c r="Q11" s="357">
        <f>C11+E11+G11+K11</f>
        <v>0</v>
      </c>
      <c r="R11" s="352"/>
      <c r="S11" s="352"/>
      <c r="T11" s="352"/>
      <c r="U11" s="352"/>
      <c r="V11" s="352"/>
      <c r="W11" s="352"/>
      <c r="X11" s="352"/>
      <c r="Y11" s="352"/>
      <c r="Z11" s="352"/>
      <c r="AA11" s="352"/>
      <c r="AB11" s="352"/>
      <c r="AC11" s="352"/>
      <c r="AD11" s="341"/>
      <c r="AE11" s="352"/>
      <c r="AF11" s="352"/>
      <c r="AG11" s="352"/>
      <c r="AH11" s="352"/>
      <c r="AI11" s="352"/>
      <c r="AJ11" s="352"/>
      <c r="AK11" s="352"/>
      <c r="AL11" s="352"/>
      <c r="AM11" s="352"/>
      <c r="AN11" s="352"/>
      <c r="AO11" s="352"/>
      <c r="AP11" s="352"/>
      <c r="AQ11" s="352"/>
      <c r="AR11" s="352"/>
      <c r="AS11" s="352"/>
      <c r="AT11" s="352"/>
      <c r="AU11" s="352"/>
    </row>
    <row r="12" spans="1:47" ht="21.75" customHeight="1" x14ac:dyDescent="0.2">
      <c r="A12" s="353" t="s">
        <v>22</v>
      </c>
      <c r="B12" s="681">
        <f>横手・湯沢・雄勝!I28</f>
        <v>0</v>
      </c>
      <c r="C12" s="452">
        <f>横手・湯沢・雄勝!J28</f>
        <v>0</v>
      </c>
      <c r="D12" s="354">
        <f>横手・湯沢・雄勝!O28</f>
        <v>650</v>
      </c>
      <c r="E12" s="355">
        <f>横手・湯沢・雄勝!P28</f>
        <v>0</v>
      </c>
      <c r="F12" s="354">
        <f>横手・湯沢・雄勝!U28</f>
        <v>2050</v>
      </c>
      <c r="G12" s="355">
        <f>横手・湯沢・雄勝!V28</f>
        <v>0</v>
      </c>
      <c r="H12" s="354"/>
      <c r="I12" s="356"/>
      <c r="J12" s="354"/>
      <c r="K12" s="356"/>
      <c r="L12" s="354">
        <f>横手・湯沢・雄勝!AA28</f>
        <v>150</v>
      </c>
      <c r="M12" s="355">
        <f>横手・湯沢・雄勝!AB28</f>
        <v>0</v>
      </c>
      <c r="N12" s="681"/>
      <c r="O12" s="452"/>
      <c r="P12" s="436">
        <f>B12+D12+F12+L12</f>
        <v>2850</v>
      </c>
      <c r="Q12" s="357">
        <f>C12+E12+G12+M12</f>
        <v>0</v>
      </c>
      <c r="R12" s="352"/>
      <c r="S12" s="352"/>
      <c r="T12" s="352"/>
      <c r="U12" s="352"/>
      <c r="V12" s="352"/>
      <c r="W12" s="352"/>
      <c r="X12" s="352"/>
      <c r="Y12" s="352"/>
      <c r="Z12" s="352"/>
      <c r="AA12" s="352"/>
      <c r="AB12" s="352"/>
      <c r="AC12" s="352"/>
      <c r="AD12" s="341"/>
      <c r="AE12" s="352"/>
      <c r="AF12" s="352"/>
      <c r="AG12" s="352"/>
      <c r="AH12" s="352"/>
      <c r="AI12" s="352"/>
      <c r="AJ12" s="352"/>
      <c r="AK12" s="352"/>
      <c r="AL12" s="352"/>
      <c r="AM12" s="352"/>
      <c r="AN12" s="352"/>
      <c r="AO12" s="352"/>
      <c r="AP12" s="352"/>
      <c r="AQ12" s="352"/>
      <c r="AR12" s="352"/>
      <c r="AS12" s="352"/>
      <c r="AT12" s="352"/>
      <c r="AU12" s="352"/>
    </row>
    <row r="13" spans="1:47" ht="21.75" customHeight="1" x14ac:dyDescent="0.2">
      <c r="A13" s="353" t="s">
        <v>75</v>
      </c>
      <c r="B13" s="681">
        <f>横手・湯沢・雄勝!I32</f>
        <v>0</v>
      </c>
      <c r="C13" s="452">
        <f>横手・湯沢・雄勝!J32</f>
        <v>0</v>
      </c>
      <c r="D13" s="354"/>
      <c r="E13" s="356"/>
      <c r="F13" s="354">
        <f>横手・湯沢・雄勝!U32</f>
        <v>800</v>
      </c>
      <c r="G13" s="355">
        <f>横手・湯沢・雄勝!V32</f>
        <v>0</v>
      </c>
      <c r="H13" s="354"/>
      <c r="I13" s="356"/>
      <c r="J13" s="354"/>
      <c r="K13" s="356"/>
      <c r="L13" s="354"/>
      <c r="M13" s="356"/>
      <c r="N13" s="681"/>
      <c r="O13" s="452"/>
      <c r="P13" s="436">
        <f t="shared" ref="P13:Q15" si="0">B13+F13</f>
        <v>800</v>
      </c>
      <c r="Q13" s="357">
        <f t="shared" si="0"/>
        <v>0</v>
      </c>
      <c r="R13" s="352"/>
      <c r="S13" s="352"/>
      <c r="T13" s="352"/>
      <c r="U13" s="352"/>
      <c r="V13" s="352"/>
      <c r="W13" s="352"/>
      <c r="X13" s="352"/>
      <c r="Y13" s="352"/>
      <c r="Z13" s="352"/>
      <c r="AA13" s="352"/>
      <c r="AB13" s="352"/>
      <c r="AC13" s="352"/>
      <c r="AD13" s="341"/>
      <c r="AE13" s="352"/>
      <c r="AF13" s="352"/>
      <c r="AG13" s="352"/>
      <c r="AH13" s="352"/>
      <c r="AI13" s="352"/>
      <c r="AJ13" s="352"/>
      <c r="AK13" s="352"/>
      <c r="AL13" s="352"/>
      <c r="AM13" s="352"/>
      <c r="AN13" s="352"/>
      <c r="AO13" s="352"/>
      <c r="AP13" s="352"/>
      <c r="AQ13" s="352"/>
      <c r="AR13" s="352"/>
      <c r="AS13" s="352"/>
      <c r="AT13" s="352"/>
      <c r="AU13" s="352"/>
    </row>
    <row r="14" spans="1:47" ht="21.75" customHeight="1" x14ac:dyDescent="0.2">
      <c r="A14" s="353" t="s">
        <v>392</v>
      </c>
      <c r="B14" s="681">
        <f>大仙・仙北!I18</f>
        <v>0</v>
      </c>
      <c r="C14" s="452">
        <f>大仙・仙北!J18</f>
        <v>0</v>
      </c>
      <c r="D14" s="354"/>
      <c r="E14" s="356"/>
      <c r="F14" s="354">
        <f>大仙・仙北!U18</f>
        <v>2330</v>
      </c>
      <c r="G14" s="355">
        <f>大仙・仙北!V18</f>
        <v>0</v>
      </c>
      <c r="H14" s="354"/>
      <c r="I14" s="356"/>
      <c r="J14" s="354"/>
      <c r="K14" s="356"/>
      <c r="L14" s="354"/>
      <c r="M14" s="356"/>
      <c r="N14" s="681"/>
      <c r="O14" s="452"/>
      <c r="P14" s="436">
        <f t="shared" si="0"/>
        <v>2330</v>
      </c>
      <c r="Q14" s="357">
        <f t="shared" si="0"/>
        <v>0</v>
      </c>
      <c r="R14" s="352"/>
      <c r="S14" s="352"/>
      <c r="T14" s="352"/>
      <c r="U14" s="352"/>
      <c r="V14" s="352"/>
      <c r="W14" s="352"/>
      <c r="X14" s="352"/>
      <c r="Y14" s="352"/>
      <c r="Z14" s="352"/>
      <c r="AA14" s="352"/>
      <c r="AB14" s="352"/>
      <c r="AC14" s="352"/>
      <c r="AD14" s="341"/>
      <c r="AE14" s="352"/>
      <c r="AF14" s="352"/>
      <c r="AG14" s="352"/>
      <c r="AH14" s="352"/>
      <c r="AI14" s="352"/>
      <c r="AJ14" s="352"/>
      <c r="AK14" s="352"/>
      <c r="AL14" s="352"/>
      <c r="AM14" s="352"/>
      <c r="AN14" s="352"/>
      <c r="AO14" s="352"/>
      <c r="AP14" s="352"/>
      <c r="AQ14" s="352"/>
      <c r="AR14" s="352"/>
      <c r="AS14" s="352"/>
      <c r="AT14" s="352"/>
      <c r="AU14" s="352"/>
    </row>
    <row r="15" spans="1:47" ht="21.75" customHeight="1" x14ac:dyDescent="0.2">
      <c r="A15" s="353" t="s">
        <v>393</v>
      </c>
      <c r="B15" s="681">
        <f>大仙・仙北!I23</f>
        <v>0</v>
      </c>
      <c r="C15" s="452">
        <f>大仙・仙北!J23</f>
        <v>0</v>
      </c>
      <c r="D15" s="354"/>
      <c r="E15" s="356"/>
      <c r="F15" s="354">
        <f>大仙・仙北!U19</f>
        <v>510</v>
      </c>
      <c r="G15" s="355">
        <f>大仙・仙北!V19</f>
        <v>0</v>
      </c>
      <c r="H15" s="354"/>
      <c r="I15" s="356"/>
      <c r="J15" s="354"/>
      <c r="K15" s="356"/>
      <c r="L15" s="354"/>
      <c r="M15" s="356"/>
      <c r="N15" s="681"/>
      <c r="O15" s="452"/>
      <c r="P15" s="436">
        <f t="shared" si="0"/>
        <v>510</v>
      </c>
      <c r="Q15" s="357">
        <f t="shared" si="0"/>
        <v>0</v>
      </c>
      <c r="R15" s="352"/>
      <c r="S15" s="352"/>
      <c r="T15" s="352"/>
      <c r="U15" s="352"/>
      <c r="V15" s="352"/>
      <c r="W15" s="352"/>
      <c r="X15" s="352"/>
      <c r="Y15" s="352"/>
      <c r="Z15" s="352"/>
      <c r="AA15" s="352"/>
      <c r="AB15" s="352"/>
      <c r="AC15" s="352"/>
      <c r="AD15" s="341"/>
      <c r="AE15" s="352"/>
      <c r="AF15" s="352"/>
      <c r="AG15" s="352"/>
      <c r="AH15" s="352"/>
      <c r="AI15" s="352"/>
      <c r="AJ15" s="352"/>
      <c r="AK15" s="352"/>
      <c r="AL15" s="352"/>
      <c r="AM15" s="352"/>
      <c r="AN15" s="352"/>
      <c r="AO15" s="352"/>
      <c r="AP15" s="352"/>
      <c r="AQ15" s="352"/>
      <c r="AR15" s="352"/>
      <c r="AS15" s="352"/>
      <c r="AT15" s="352"/>
      <c r="AU15" s="352"/>
    </row>
    <row r="16" spans="1:47" ht="21.75" customHeight="1" x14ac:dyDescent="0.2">
      <c r="A16" s="359" t="s">
        <v>83</v>
      </c>
      <c r="B16" s="681">
        <f>大仙・仙北!I27</f>
        <v>0</v>
      </c>
      <c r="C16" s="452">
        <f>大仙・仙北!J27</f>
        <v>0</v>
      </c>
      <c r="D16" s="354"/>
      <c r="E16" s="356"/>
      <c r="F16" s="354"/>
      <c r="G16" s="356"/>
      <c r="H16" s="354"/>
      <c r="I16" s="356"/>
      <c r="J16" s="354"/>
      <c r="K16" s="356"/>
      <c r="L16" s="354"/>
      <c r="M16" s="356"/>
      <c r="N16" s="681"/>
      <c r="O16" s="452"/>
      <c r="P16" s="436">
        <f>B16</f>
        <v>0</v>
      </c>
      <c r="Q16" s="357">
        <f>C16</f>
        <v>0</v>
      </c>
      <c r="R16" s="352"/>
      <c r="S16" s="352"/>
      <c r="T16" s="352"/>
      <c r="U16" s="352"/>
      <c r="V16" s="352"/>
      <c r="W16" s="352"/>
      <c r="X16" s="352"/>
      <c r="Y16" s="352"/>
      <c r="Z16" s="352"/>
      <c r="AA16" s="352"/>
      <c r="AB16" s="352"/>
      <c r="AC16" s="352"/>
      <c r="AD16" s="341"/>
      <c r="AE16" s="352"/>
      <c r="AF16" s="352"/>
      <c r="AG16" s="352"/>
      <c r="AH16" s="352"/>
      <c r="AI16" s="352"/>
      <c r="AJ16" s="352"/>
      <c r="AK16" s="352"/>
      <c r="AL16" s="352"/>
      <c r="AM16" s="352"/>
      <c r="AN16" s="352"/>
      <c r="AO16" s="352"/>
      <c r="AP16" s="352"/>
      <c r="AQ16" s="352"/>
      <c r="AR16" s="352"/>
      <c r="AS16" s="352"/>
      <c r="AT16" s="352"/>
      <c r="AU16" s="352"/>
    </row>
    <row r="17" spans="1:29" ht="21.75" customHeight="1" x14ac:dyDescent="0.2">
      <c r="A17" s="359" t="s">
        <v>394</v>
      </c>
      <c r="B17" s="681">
        <f>由利本荘・にかほ!I24</f>
        <v>0</v>
      </c>
      <c r="C17" s="452">
        <f>由利本荘・にかほ!J24</f>
        <v>0</v>
      </c>
      <c r="D17" s="354">
        <f>由利本荘・にかほ!O24</f>
        <v>1550</v>
      </c>
      <c r="E17" s="355">
        <f>由利本荘・にかほ!P24</f>
        <v>0</v>
      </c>
      <c r="F17" s="354">
        <f>由利本荘・にかほ!U24</f>
        <v>2330</v>
      </c>
      <c r="G17" s="355">
        <f>由利本荘・にかほ!V24</f>
        <v>0</v>
      </c>
      <c r="H17" s="354"/>
      <c r="I17" s="356"/>
      <c r="J17" s="354"/>
      <c r="K17" s="356"/>
      <c r="L17" s="354"/>
      <c r="M17" s="356"/>
      <c r="N17" s="681"/>
      <c r="O17" s="452"/>
      <c r="P17" s="436">
        <f>B17+D17+F17</f>
        <v>3880</v>
      </c>
      <c r="Q17" s="357">
        <f>C17+E17+G17</f>
        <v>0</v>
      </c>
      <c r="R17" s="352"/>
      <c r="S17" s="352"/>
      <c r="T17" s="352"/>
      <c r="U17" s="352"/>
      <c r="V17" s="352"/>
      <c r="W17" s="352"/>
      <c r="X17" s="352"/>
      <c r="Y17" s="352"/>
      <c r="Z17" s="352"/>
      <c r="AA17" s="352"/>
      <c r="AB17" s="352"/>
      <c r="AC17" s="352"/>
    </row>
    <row r="18" spans="1:29" ht="21.75" customHeight="1" x14ac:dyDescent="0.2">
      <c r="A18" s="359" t="s">
        <v>395</v>
      </c>
      <c r="B18" s="681">
        <f>由利本荘・にかほ!I28</f>
        <v>0</v>
      </c>
      <c r="C18" s="452">
        <f>由利本荘・にかほ!J28</f>
        <v>0</v>
      </c>
      <c r="D18" s="354"/>
      <c r="E18" s="356"/>
      <c r="F18" s="354">
        <f>由利本荘・にかほ!U28</f>
        <v>330</v>
      </c>
      <c r="G18" s="355">
        <f>由利本荘・にかほ!V28</f>
        <v>0</v>
      </c>
      <c r="H18" s="354"/>
      <c r="I18" s="356"/>
      <c r="J18" s="354"/>
      <c r="K18" s="356"/>
      <c r="L18" s="354"/>
      <c r="M18" s="356"/>
      <c r="N18" s="681"/>
      <c r="O18" s="452"/>
      <c r="P18" s="436">
        <f>B18+F18</f>
        <v>330</v>
      </c>
      <c r="Q18" s="357">
        <f>C18+G18</f>
        <v>0</v>
      </c>
      <c r="R18" s="352"/>
      <c r="S18" s="352"/>
      <c r="T18" s="352"/>
      <c r="U18" s="352"/>
      <c r="V18" s="352"/>
      <c r="W18" s="352"/>
      <c r="X18" s="352"/>
      <c r="Y18" s="352"/>
      <c r="Z18" s="352"/>
      <c r="AA18" s="352"/>
      <c r="AB18" s="352"/>
      <c r="AC18" s="352"/>
    </row>
    <row r="19" spans="1:29" ht="21.75" customHeight="1" x14ac:dyDescent="0.2">
      <c r="A19" s="359" t="s">
        <v>12</v>
      </c>
      <c r="B19" s="681">
        <f>鹿角・北秋田!I14</f>
        <v>0</v>
      </c>
      <c r="C19" s="452">
        <f>鹿角・北秋田!J14</f>
        <v>0</v>
      </c>
      <c r="D19" s="354">
        <f>鹿角・北秋田!O14</f>
        <v>550</v>
      </c>
      <c r="E19" s="355">
        <f>鹿角・北秋田!P14</f>
        <v>0</v>
      </c>
      <c r="F19" s="354">
        <f>鹿角・北秋田!U14</f>
        <v>1100</v>
      </c>
      <c r="G19" s="355">
        <f>鹿角・北秋田!V14</f>
        <v>0</v>
      </c>
      <c r="H19" s="354"/>
      <c r="I19" s="356"/>
      <c r="J19" s="354"/>
      <c r="K19" s="356"/>
      <c r="L19" s="354"/>
      <c r="M19" s="356"/>
      <c r="N19" s="681">
        <f>鹿角・北秋田!AA14</f>
        <v>0</v>
      </c>
      <c r="O19" s="452">
        <f>鹿角・北秋田!AB14</f>
        <v>0</v>
      </c>
      <c r="P19" s="436">
        <f>B19+D19+F19+N19</f>
        <v>1650</v>
      </c>
      <c r="Q19" s="357">
        <f>C19+E19+G19+O19</f>
        <v>0</v>
      </c>
      <c r="R19" s="352"/>
      <c r="S19" s="352"/>
      <c r="T19" s="352"/>
      <c r="U19" s="352"/>
      <c r="V19" s="352"/>
      <c r="W19" s="352"/>
      <c r="X19" s="352"/>
      <c r="Y19" s="352"/>
      <c r="Z19" s="352"/>
      <c r="AA19" s="352"/>
      <c r="AB19" s="352"/>
      <c r="AC19" s="352"/>
    </row>
    <row r="20" spans="1:29" ht="21.75" customHeight="1" x14ac:dyDescent="0.2">
      <c r="A20" s="359" t="s">
        <v>82</v>
      </c>
      <c r="B20" s="681">
        <f>鹿角・北秋田!I16</f>
        <v>0</v>
      </c>
      <c r="C20" s="452">
        <f>鹿角・北秋田!J16</f>
        <v>0</v>
      </c>
      <c r="D20" s="354"/>
      <c r="E20" s="356"/>
      <c r="F20" s="354">
        <f>鹿角・北秋田!U16</f>
        <v>290</v>
      </c>
      <c r="G20" s="355">
        <f>鹿角・北秋田!V16</f>
        <v>0</v>
      </c>
      <c r="H20" s="354"/>
      <c r="I20" s="356"/>
      <c r="J20" s="354"/>
      <c r="K20" s="356"/>
      <c r="L20" s="354"/>
      <c r="M20" s="356"/>
      <c r="N20" s="681">
        <f>鹿角・北秋田!AA16</f>
        <v>0</v>
      </c>
      <c r="O20" s="452">
        <f>鹿角・北秋田!AB16</f>
        <v>0</v>
      </c>
      <c r="P20" s="436">
        <f>B20+F20+N20</f>
        <v>290</v>
      </c>
      <c r="Q20" s="357">
        <f>C20+G20+O20</f>
        <v>0</v>
      </c>
      <c r="R20" s="352"/>
      <c r="S20" s="352"/>
      <c r="T20" s="352"/>
      <c r="U20" s="352"/>
      <c r="V20" s="352"/>
      <c r="W20" s="352"/>
      <c r="X20" s="352"/>
      <c r="Y20" s="352"/>
      <c r="Z20" s="352"/>
      <c r="AA20" s="352"/>
      <c r="AB20" s="352"/>
      <c r="AC20" s="352"/>
    </row>
    <row r="21" spans="1:29" ht="21.75" customHeight="1" x14ac:dyDescent="0.2">
      <c r="A21" s="359" t="s">
        <v>396</v>
      </c>
      <c r="B21" s="681">
        <f>鹿角・北秋田!I22</f>
        <v>0</v>
      </c>
      <c r="C21" s="452">
        <f>鹿角・北秋田!J22</f>
        <v>0</v>
      </c>
      <c r="D21" s="354">
        <f>鹿角・北秋田!O22</f>
        <v>1600</v>
      </c>
      <c r="E21" s="355">
        <f>鹿角・北秋田!P22</f>
        <v>0</v>
      </c>
      <c r="F21" s="354">
        <f>鹿角・北秋田!U22</f>
        <v>240</v>
      </c>
      <c r="G21" s="355">
        <f>鹿角・北秋田!V22</f>
        <v>0</v>
      </c>
      <c r="H21" s="354"/>
      <c r="I21" s="356"/>
      <c r="J21" s="354"/>
      <c r="K21" s="356"/>
      <c r="L21" s="354"/>
      <c r="M21" s="356"/>
      <c r="N21" s="681">
        <f>鹿角・北秋田!AA22</f>
        <v>0</v>
      </c>
      <c r="O21" s="452">
        <f>鹿角・北秋田!AB22</f>
        <v>0</v>
      </c>
      <c r="P21" s="436">
        <f>B21+D21+F21+N21</f>
        <v>1840</v>
      </c>
      <c r="Q21" s="357">
        <f>C21+E21+G21+O21</f>
        <v>0</v>
      </c>
      <c r="R21" s="352"/>
      <c r="S21" s="352"/>
      <c r="T21" s="352"/>
      <c r="U21" s="352"/>
      <c r="V21" s="352"/>
      <c r="W21" s="352"/>
      <c r="X21" s="352"/>
      <c r="Y21" s="352"/>
      <c r="Z21" s="352"/>
      <c r="AA21" s="352"/>
      <c r="AB21" s="352"/>
      <c r="AC21" s="352"/>
    </row>
    <row r="22" spans="1:29" ht="21.75" customHeight="1" x14ac:dyDescent="0.2">
      <c r="A22" s="359" t="s">
        <v>397</v>
      </c>
      <c r="B22" s="681">
        <f>鹿角・北秋田!I24</f>
        <v>0</v>
      </c>
      <c r="C22" s="452">
        <f>鹿角・北秋田!J24</f>
        <v>0</v>
      </c>
      <c r="D22" s="354"/>
      <c r="E22" s="356"/>
      <c r="F22" s="354"/>
      <c r="G22" s="356"/>
      <c r="H22" s="354"/>
      <c r="I22" s="356"/>
      <c r="J22" s="354"/>
      <c r="K22" s="356"/>
      <c r="L22" s="354"/>
      <c r="M22" s="356"/>
      <c r="N22" s="681"/>
      <c r="O22" s="452"/>
      <c r="P22" s="436">
        <f>B22</f>
        <v>0</v>
      </c>
      <c r="Q22" s="357">
        <f>C22</f>
        <v>0</v>
      </c>
      <c r="R22" s="352"/>
      <c r="S22" s="352"/>
      <c r="T22" s="352"/>
      <c r="U22" s="352"/>
      <c r="V22" s="352"/>
      <c r="W22" s="352"/>
      <c r="X22" s="352"/>
      <c r="Y22" s="352"/>
      <c r="Z22" s="352"/>
      <c r="AA22" s="352"/>
      <c r="AB22" s="352"/>
      <c r="AC22" s="352"/>
    </row>
    <row r="23" spans="1:29" ht="21.75" customHeight="1" x14ac:dyDescent="0.2">
      <c r="A23" s="360" t="s">
        <v>11</v>
      </c>
      <c r="B23" s="682">
        <f>大館市!I21</f>
        <v>0</v>
      </c>
      <c r="C23" s="683">
        <f>大館市!J21</f>
        <v>0</v>
      </c>
      <c r="D23" s="361">
        <f>大館市!O21</f>
        <v>2500</v>
      </c>
      <c r="E23" s="362">
        <f>大館市!P21</f>
        <v>0</v>
      </c>
      <c r="F23" s="361">
        <f>大館市!U21</f>
        <v>1660</v>
      </c>
      <c r="G23" s="362">
        <f>大館市!V21</f>
        <v>0</v>
      </c>
      <c r="H23" s="361"/>
      <c r="I23" s="363"/>
      <c r="J23" s="361"/>
      <c r="K23" s="363"/>
      <c r="L23" s="361"/>
      <c r="M23" s="363"/>
      <c r="N23" s="682">
        <f>大館市!AA21</f>
        <v>0</v>
      </c>
      <c r="O23" s="683">
        <f>大館市!AB21</f>
        <v>0</v>
      </c>
      <c r="P23" s="437">
        <f>B23+D23+F23+N23</f>
        <v>4160</v>
      </c>
      <c r="Q23" s="364">
        <f>C23+E23+G23+O23</f>
        <v>0</v>
      </c>
      <c r="R23" s="352"/>
      <c r="S23" s="352"/>
      <c r="T23" s="352"/>
      <c r="U23" s="352"/>
      <c r="V23" s="352"/>
      <c r="W23" s="352"/>
      <c r="X23" s="352"/>
      <c r="Y23" s="352"/>
      <c r="Z23" s="352"/>
      <c r="AA23" s="352"/>
      <c r="AB23" s="352"/>
      <c r="AC23" s="352"/>
    </row>
    <row r="24" spans="1:29" ht="21.75" customHeight="1" x14ac:dyDescent="0.2">
      <c r="A24" s="365" t="s">
        <v>25</v>
      </c>
      <c r="B24" s="684">
        <f>SUM(B5:B23)</f>
        <v>0</v>
      </c>
      <c r="C24" s="685">
        <f>SUM(C5:C23)</f>
        <v>0</v>
      </c>
      <c r="D24" s="435">
        <f>SUM(D5,D7,D10:D12,D17,D19,D21,D23)</f>
        <v>15220</v>
      </c>
      <c r="E24" s="367">
        <f>SUM(E5,E7,E10:E12,E17,E19,E21,E23)</f>
        <v>0</v>
      </c>
      <c r="F24" s="435">
        <f>SUM(F5,F6,F9,F11:F15,F17:F21,F23)</f>
        <v>22980</v>
      </c>
      <c r="G24" s="367">
        <f>SUM(G5,G6,G9,G11:G15,G17:G21,G23)</f>
        <v>0</v>
      </c>
      <c r="H24" s="366">
        <f>H9</f>
        <v>480</v>
      </c>
      <c r="I24" s="367">
        <f>I9</f>
        <v>0</v>
      </c>
      <c r="J24" s="366">
        <f>J5+J11</f>
        <v>780</v>
      </c>
      <c r="K24" s="367">
        <f>K5+K11</f>
        <v>0</v>
      </c>
      <c r="L24" s="366">
        <f>L12</f>
        <v>150</v>
      </c>
      <c r="M24" s="367">
        <f>M12</f>
        <v>0</v>
      </c>
      <c r="N24" s="688">
        <f>SUM(N19:N21,N23)</f>
        <v>0</v>
      </c>
      <c r="O24" s="689">
        <f>SUM(O19:O21,O23)</f>
        <v>0</v>
      </c>
      <c r="P24" s="435">
        <f t="shared" ref="P24:Q24" si="1">SUM(P5:P23)</f>
        <v>39610</v>
      </c>
      <c r="Q24" s="367">
        <f t="shared" si="1"/>
        <v>0</v>
      </c>
      <c r="R24" s="368"/>
    </row>
    <row r="25" spans="1:29" s="372" customFormat="1" ht="15.75" customHeight="1" x14ac:dyDescent="0.15">
      <c r="A25" s="369" t="s">
        <v>120</v>
      </c>
      <c r="B25" s="370"/>
      <c r="C25" s="370"/>
      <c r="D25" s="370"/>
      <c r="E25" s="370"/>
      <c r="F25" s="370"/>
      <c r="G25" s="370"/>
      <c r="H25" s="370"/>
      <c r="I25" s="370"/>
      <c r="J25" s="370"/>
      <c r="K25" s="370"/>
      <c r="L25" s="370"/>
      <c r="M25" s="370"/>
      <c r="N25" s="370"/>
      <c r="O25" s="370"/>
      <c r="P25" s="371"/>
      <c r="Q25" s="371" t="s">
        <v>388</v>
      </c>
    </row>
    <row r="26" spans="1:29" s="345" customFormat="1" ht="12" customHeight="1" x14ac:dyDescent="0.15">
      <c r="A26" s="373" t="s">
        <v>385</v>
      </c>
      <c r="B26" s="374"/>
      <c r="C26" s="374"/>
      <c r="D26" s="374"/>
      <c r="E26" s="374"/>
      <c r="F26" s="374"/>
      <c r="G26" s="374"/>
      <c r="H26" s="374"/>
      <c r="I26" s="374"/>
      <c r="J26" s="374"/>
      <c r="K26" s="374"/>
      <c r="L26" s="374"/>
      <c r="M26" s="374"/>
      <c r="N26" s="374"/>
      <c r="O26" s="374"/>
      <c r="P26" s="374"/>
      <c r="Q26" s="374"/>
      <c r="R26" s="375"/>
    </row>
    <row r="27" spans="1:29" s="345" customFormat="1" ht="12" customHeight="1" x14ac:dyDescent="0.15">
      <c r="A27" s="243" t="s">
        <v>119</v>
      </c>
      <c r="B27" s="376"/>
      <c r="C27" s="376"/>
      <c r="D27" s="376"/>
      <c r="E27" s="376"/>
      <c r="F27" s="376"/>
      <c r="G27" s="376"/>
      <c r="H27" s="376"/>
      <c r="I27" s="376"/>
      <c r="J27" s="376"/>
      <c r="K27" s="376"/>
      <c r="L27" s="376"/>
      <c r="M27" s="376"/>
      <c r="N27" s="376"/>
      <c r="O27" s="376"/>
      <c r="P27" s="376"/>
      <c r="Q27" s="376"/>
      <c r="R27" s="375"/>
    </row>
    <row r="28" spans="1:29" s="345" customFormat="1" ht="15.75" customHeight="1" x14ac:dyDescent="0.15">
      <c r="B28" s="370"/>
      <c r="C28" s="370"/>
      <c r="D28" s="370"/>
      <c r="E28" s="370"/>
      <c r="F28" s="370"/>
      <c r="G28" s="370"/>
      <c r="H28" s="370"/>
      <c r="I28" s="370"/>
      <c r="J28" s="370"/>
      <c r="K28" s="370"/>
      <c r="L28" s="370"/>
      <c r="M28" s="370"/>
      <c r="N28" s="370"/>
      <c r="O28" s="370"/>
      <c r="P28" s="370"/>
      <c r="Q28" s="370"/>
    </row>
  </sheetData>
  <mergeCells count="12">
    <mergeCell ref="A3:A4"/>
    <mergeCell ref="A1:Q1"/>
    <mergeCell ref="A2:Q2"/>
    <mergeCell ref="AD1:AU1"/>
    <mergeCell ref="B3:C3"/>
    <mergeCell ref="D3:E3"/>
    <mergeCell ref="F3:G3"/>
    <mergeCell ref="H3:I3"/>
    <mergeCell ref="J3:K3"/>
    <mergeCell ref="L3:M3"/>
    <mergeCell ref="N3:O3"/>
    <mergeCell ref="P3:Q3"/>
  </mergeCells>
  <phoneticPr fontId="2"/>
  <printOptions horizontalCentered="1"/>
  <pageMargins left="0.23622047244094491" right="0.23622047244094491" top="0.78740157480314965" bottom="0.11811023622047245" header="0" footer="0"/>
  <pageSetup paperSize="9" orientation="landscape" r:id="rId1"/>
  <headerFooter alignWithMargins="0"/>
  <colBreaks count="1" manualBreakCount="1">
    <brk id="17" max="2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0C59C-C364-4875-8CF1-F7755E4C2C74}">
  <dimension ref="A1:AB41"/>
  <sheetViews>
    <sheetView showGridLines="0" showZeros="0" view="pageBreakPreview" zoomScale="90" zoomScaleNormal="100" zoomScaleSheetLayoutView="90" workbookViewId="0">
      <selection activeCell="D3" sqref="D3:L3"/>
    </sheetView>
  </sheetViews>
  <sheetFormatPr defaultRowHeight="13.5" x14ac:dyDescent="0.15"/>
  <cols>
    <col min="1" max="1" width="5.375" style="137" customWidth="1"/>
    <col min="2" max="2" width="4.375" style="137" customWidth="1"/>
    <col min="3" max="3" width="2.375" style="137" customWidth="1"/>
    <col min="4" max="4" width="7.25" style="137" customWidth="1"/>
    <col min="5" max="5" width="2.875" style="137" customWidth="1"/>
    <col min="6" max="6" width="0.5" style="137" customWidth="1"/>
    <col min="7" max="7" width="8.75" style="137" customWidth="1"/>
    <col min="8" max="8" width="4.75" style="197" customWidth="1"/>
    <col min="9" max="9" width="7.5" style="137" customWidth="1"/>
    <col min="10" max="10" width="8.125" style="137" customWidth="1"/>
    <col min="11" max="11" width="2.875" style="137" customWidth="1"/>
    <col min="12" max="12" width="0.5" style="137" customWidth="1"/>
    <col min="13" max="13" width="9.125" style="137" customWidth="1"/>
    <col min="14" max="14" width="3.75" style="197" customWidth="1"/>
    <col min="15" max="15" width="7.5" style="137" customWidth="1"/>
    <col min="16" max="16" width="8.125" style="137" customWidth="1"/>
    <col min="17" max="17" width="2.875" style="137" customWidth="1"/>
    <col min="18" max="18" width="0.5" style="137" customWidth="1"/>
    <col min="19" max="19" width="9.125" style="137" customWidth="1"/>
    <col min="20" max="20" width="3.75" style="197" customWidth="1"/>
    <col min="21" max="21" width="7.5" style="137" customWidth="1"/>
    <col min="22" max="22" width="8.125" style="137" customWidth="1"/>
    <col min="23" max="23" width="2.5" style="137" customWidth="1"/>
    <col min="24" max="24" width="0.5" style="137" hidden="1" customWidth="1"/>
    <col min="25" max="25" width="9.125" style="137" customWidth="1"/>
    <col min="26" max="26" width="3.375" style="197" customWidth="1"/>
    <col min="27" max="27" width="7.5" style="137" customWidth="1"/>
    <col min="28" max="28" width="8.125" style="137" customWidth="1"/>
    <col min="29" max="16384" width="9" style="137"/>
  </cols>
  <sheetData>
    <row r="1" spans="1:28" ht="22.5" customHeight="1" x14ac:dyDescent="0.15">
      <c r="A1" s="575" t="s">
        <v>20</v>
      </c>
      <c r="B1" s="575"/>
      <c r="C1" s="575"/>
      <c r="D1" s="575"/>
      <c r="E1" s="575"/>
      <c r="F1" s="575"/>
      <c r="G1" s="575"/>
      <c r="H1" s="575"/>
      <c r="I1" s="575"/>
      <c r="J1" s="575"/>
      <c r="K1" s="577" t="s">
        <v>331</v>
      </c>
      <c r="L1" s="577"/>
      <c r="M1" s="577"/>
      <c r="N1" s="577"/>
      <c r="O1" s="577"/>
      <c r="P1" s="577"/>
      <c r="Q1" s="577"/>
      <c r="R1" s="577"/>
      <c r="S1" s="577"/>
      <c r="T1" s="577"/>
      <c r="U1" s="135"/>
      <c r="V1" s="135"/>
      <c r="W1" s="136"/>
      <c r="X1" s="136"/>
      <c r="Y1" s="593" t="s">
        <v>329</v>
      </c>
      <c r="Z1" s="593"/>
      <c r="AA1" s="594"/>
      <c r="AB1" s="594"/>
    </row>
    <row r="2" spans="1:28" ht="13.5" customHeight="1" x14ac:dyDescent="0.15">
      <c r="A2" s="576"/>
      <c r="B2" s="576"/>
      <c r="C2" s="576"/>
      <c r="D2" s="576"/>
      <c r="E2" s="576"/>
      <c r="F2" s="576"/>
      <c r="G2" s="576"/>
      <c r="H2" s="576"/>
      <c r="I2" s="576"/>
      <c r="J2" s="576"/>
      <c r="K2" s="578" t="s">
        <v>444</v>
      </c>
      <c r="L2" s="578"/>
      <c r="M2" s="578"/>
      <c r="N2" s="578"/>
      <c r="O2" s="578"/>
      <c r="P2" s="578"/>
      <c r="Q2" s="578"/>
      <c r="R2" s="578"/>
      <c r="S2" s="578"/>
      <c r="T2" s="578"/>
      <c r="U2" s="138"/>
      <c r="V2" s="138"/>
      <c r="W2" s="136"/>
      <c r="X2" s="136"/>
      <c r="Y2" s="139"/>
      <c r="Z2" s="139"/>
      <c r="AA2" s="140"/>
      <c r="AB2" s="140" t="s">
        <v>330</v>
      </c>
    </row>
    <row r="3" spans="1:28" s="143" customFormat="1" ht="22.5" customHeight="1" x14ac:dyDescent="0.15">
      <c r="A3" s="595" t="s">
        <v>379</v>
      </c>
      <c r="B3" s="596"/>
      <c r="C3" s="141" t="s">
        <v>381</v>
      </c>
      <c r="D3" s="642"/>
      <c r="E3" s="643"/>
      <c r="F3" s="643"/>
      <c r="G3" s="643"/>
      <c r="H3" s="643"/>
      <c r="I3" s="643"/>
      <c r="J3" s="643"/>
      <c r="K3" s="643"/>
      <c r="L3" s="643"/>
      <c r="M3" s="142" t="s">
        <v>384</v>
      </c>
      <c r="N3" s="597"/>
      <c r="O3" s="597"/>
      <c r="P3" s="598"/>
      <c r="Q3" s="637" t="s">
        <v>71</v>
      </c>
      <c r="R3" s="596"/>
      <c r="S3" s="638"/>
      <c r="T3" s="638"/>
      <c r="U3" s="638"/>
      <c r="V3" s="639"/>
      <c r="W3" s="647" t="s">
        <v>72</v>
      </c>
      <c r="X3" s="648"/>
      <c r="Y3" s="648"/>
      <c r="Z3" s="648"/>
      <c r="AA3" s="640">
        <f>AB16</f>
        <v>0</v>
      </c>
      <c r="AB3" s="641"/>
    </row>
    <row r="4" spans="1:28" s="143" customFormat="1" ht="22.5" customHeight="1" x14ac:dyDescent="0.15">
      <c r="A4" s="620" t="s">
        <v>382</v>
      </c>
      <c r="B4" s="621"/>
      <c r="C4" s="133" t="s">
        <v>380</v>
      </c>
      <c r="D4" s="633"/>
      <c r="E4" s="634"/>
      <c r="F4" s="634"/>
      <c r="G4" s="634"/>
      <c r="H4" s="634"/>
      <c r="I4" s="634"/>
      <c r="J4" s="634"/>
      <c r="K4" s="634"/>
      <c r="L4" s="634"/>
      <c r="M4" s="144" t="s">
        <v>384</v>
      </c>
      <c r="N4" s="622"/>
      <c r="O4" s="622"/>
      <c r="P4" s="623"/>
      <c r="Q4" s="624"/>
      <c r="R4" s="625"/>
      <c r="S4" s="625"/>
      <c r="T4" s="625"/>
      <c r="U4" s="625"/>
      <c r="V4" s="626"/>
      <c r="W4" s="646" t="s">
        <v>73</v>
      </c>
      <c r="X4" s="631"/>
      <c r="Y4" s="631"/>
      <c r="Z4" s="631"/>
      <c r="AA4" s="644">
        <f>SUM(秋田市:大館市!AA3)</f>
        <v>0</v>
      </c>
      <c r="AB4" s="645"/>
    </row>
    <row r="5" spans="1:28" s="143" customFormat="1" ht="22.5" customHeight="1" x14ac:dyDescent="0.15">
      <c r="A5" s="145" t="s">
        <v>375</v>
      </c>
      <c r="B5" s="630"/>
      <c r="C5" s="631"/>
      <c r="D5" s="631"/>
      <c r="E5" s="631"/>
      <c r="F5" s="631"/>
      <c r="G5" s="631"/>
      <c r="H5" s="631"/>
      <c r="I5" s="631"/>
      <c r="J5" s="631"/>
      <c r="K5" s="631"/>
      <c r="L5" s="631"/>
      <c r="M5" s="631"/>
      <c r="N5" s="631"/>
      <c r="O5" s="631"/>
      <c r="P5" s="632"/>
      <c r="Q5" s="627"/>
      <c r="R5" s="628"/>
      <c r="S5" s="628"/>
      <c r="T5" s="628"/>
      <c r="U5" s="628"/>
      <c r="V5" s="629"/>
      <c r="W5" s="635" t="s">
        <v>84</v>
      </c>
      <c r="X5" s="636"/>
      <c r="Y5" s="636"/>
      <c r="Z5" s="636"/>
      <c r="AA5" s="618"/>
      <c r="AB5" s="619"/>
    </row>
    <row r="6" spans="1:28" s="143" customFormat="1" ht="22.5" customHeight="1" x14ac:dyDescent="0.15">
      <c r="A6" s="146" t="s">
        <v>376</v>
      </c>
      <c r="B6" s="591"/>
      <c r="C6" s="591"/>
      <c r="D6" s="591"/>
      <c r="E6" s="591"/>
      <c r="F6" s="592"/>
      <c r="G6" s="147" t="s">
        <v>377</v>
      </c>
      <c r="H6" s="591"/>
      <c r="I6" s="592"/>
      <c r="J6" s="147" t="s">
        <v>378</v>
      </c>
      <c r="K6" s="591"/>
      <c r="L6" s="591"/>
      <c r="M6" s="591"/>
      <c r="N6" s="591"/>
      <c r="O6" s="591"/>
      <c r="P6" s="592"/>
      <c r="Q6" s="605" t="s">
        <v>92</v>
      </c>
      <c r="R6" s="605"/>
      <c r="S6" s="606"/>
      <c r="T6" s="589"/>
      <c r="U6" s="589"/>
      <c r="V6" s="590"/>
      <c r="W6" s="607" t="s">
        <v>91</v>
      </c>
      <c r="X6" s="608"/>
      <c r="Y6" s="608"/>
      <c r="Z6" s="608"/>
      <c r="AA6" s="599"/>
      <c r="AB6" s="600"/>
    </row>
    <row r="7" spans="1:28" s="148" customFormat="1" ht="17.25" customHeight="1" x14ac:dyDescent="0.15">
      <c r="A7" s="609" t="s">
        <v>95</v>
      </c>
      <c r="B7" s="610"/>
      <c r="C7" s="611"/>
      <c r="D7" s="615" t="s">
        <v>0</v>
      </c>
      <c r="E7" s="617" t="s">
        <v>13</v>
      </c>
      <c r="F7" s="602"/>
      <c r="G7" s="603"/>
      <c r="H7" s="603"/>
      <c r="I7" s="603"/>
      <c r="J7" s="604"/>
      <c r="K7" s="617" t="s">
        <v>4</v>
      </c>
      <c r="L7" s="602"/>
      <c r="M7" s="603"/>
      <c r="N7" s="603"/>
      <c r="O7" s="603"/>
      <c r="P7" s="604"/>
      <c r="Q7" s="602" t="s">
        <v>5</v>
      </c>
      <c r="R7" s="602"/>
      <c r="S7" s="603"/>
      <c r="T7" s="603"/>
      <c r="U7" s="603"/>
      <c r="V7" s="604"/>
      <c r="W7" s="601" t="s">
        <v>334</v>
      </c>
      <c r="X7" s="602"/>
      <c r="Y7" s="603"/>
      <c r="Z7" s="603"/>
      <c r="AA7" s="603"/>
      <c r="AB7" s="604"/>
    </row>
    <row r="8" spans="1:28" s="151" customFormat="1" ht="17.25" customHeight="1" x14ac:dyDescent="0.15">
      <c r="A8" s="612"/>
      <c r="B8" s="613"/>
      <c r="C8" s="614"/>
      <c r="D8" s="616"/>
      <c r="E8" s="585" t="s">
        <v>335</v>
      </c>
      <c r="F8" s="586"/>
      <c r="G8" s="586"/>
      <c r="H8" s="587"/>
      <c r="I8" s="149" t="s">
        <v>157</v>
      </c>
      <c r="J8" s="150" t="s">
        <v>6</v>
      </c>
      <c r="K8" s="585" t="s">
        <v>335</v>
      </c>
      <c r="L8" s="586"/>
      <c r="M8" s="586"/>
      <c r="N8" s="587"/>
      <c r="O8" s="149" t="s">
        <v>157</v>
      </c>
      <c r="P8" s="150" t="s">
        <v>6</v>
      </c>
      <c r="Q8" s="585" t="s">
        <v>335</v>
      </c>
      <c r="R8" s="586"/>
      <c r="S8" s="586"/>
      <c r="T8" s="587"/>
      <c r="U8" s="149" t="s">
        <v>157</v>
      </c>
      <c r="V8" s="150" t="s">
        <v>6</v>
      </c>
      <c r="W8" s="585" t="s">
        <v>335</v>
      </c>
      <c r="X8" s="586"/>
      <c r="Y8" s="586"/>
      <c r="Z8" s="587"/>
      <c r="AA8" s="149" t="s">
        <v>157</v>
      </c>
      <c r="AB8" s="150" t="s">
        <v>6</v>
      </c>
    </row>
    <row r="9" spans="1:28" s="148" customFormat="1" ht="18" customHeight="1" x14ac:dyDescent="0.15">
      <c r="A9" s="579" t="s">
        <v>20</v>
      </c>
      <c r="B9" s="580"/>
      <c r="C9" s="581"/>
      <c r="D9" s="152"/>
      <c r="E9" s="447"/>
      <c r="F9" s="448"/>
      <c r="G9" s="449" t="s">
        <v>7</v>
      </c>
      <c r="H9" s="450"/>
      <c r="I9" s="451"/>
      <c r="J9" s="452"/>
      <c r="K9" s="154"/>
      <c r="L9" s="155"/>
      <c r="M9" s="381" t="s">
        <v>223</v>
      </c>
      <c r="N9" s="382" t="s">
        <v>400</v>
      </c>
      <c r="O9" s="383">
        <v>1610</v>
      </c>
      <c r="P9" s="44"/>
      <c r="Q9" s="157"/>
      <c r="R9" s="65"/>
      <c r="S9" s="381" t="s">
        <v>130</v>
      </c>
      <c r="T9" s="382" t="s">
        <v>126</v>
      </c>
      <c r="U9" s="385">
        <v>1350</v>
      </c>
      <c r="V9" s="37"/>
      <c r="W9" s="158"/>
      <c r="X9" s="159"/>
      <c r="Y9" s="381" t="s">
        <v>225</v>
      </c>
      <c r="Z9" s="387" t="s">
        <v>131</v>
      </c>
      <c r="AA9" s="380">
        <v>680</v>
      </c>
      <c r="AB9" s="37"/>
    </row>
    <row r="10" spans="1:28" s="148" customFormat="1" ht="18" customHeight="1" x14ac:dyDescent="0.15">
      <c r="A10" s="582"/>
      <c r="B10" s="583"/>
      <c r="C10" s="584"/>
      <c r="D10" s="160"/>
      <c r="E10" s="453"/>
      <c r="F10" s="454"/>
      <c r="G10" s="449" t="s">
        <v>8</v>
      </c>
      <c r="H10" s="455"/>
      <c r="I10" s="456"/>
      <c r="J10" s="452"/>
      <c r="K10" s="162"/>
      <c r="L10" s="163"/>
      <c r="M10" s="381" t="s">
        <v>224</v>
      </c>
      <c r="N10" s="384" t="s">
        <v>128</v>
      </c>
      <c r="O10" s="380">
        <v>1880</v>
      </c>
      <c r="P10" s="44"/>
      <c r="Q10" s="164" t="s">
        <v>102</v>
      </c>
      <c r="R10" s="165"/>
      <c r="S10" s="381" t="s">
        <v>9</v>
      </c>
      <c r="T10" s="384"/>
      <c r="U10" s="386">
        <v>1100</v>
      </c>
      <c r="V10" s="2"/>
      <c r="W10" s="166"/>
      <c r="X10" s="167"/>
      <c r="Y10" s="167"/>
      <c r="Z10" s="51"/>
      <c r="AA10" s="167"/>
      <c r="AB10" s="168"/>
    </row>
    <row r="11" spans="1:28" s="148" customFormat="1" ht="18" customHeight="1" x14ac:dyDescent="0.15">
      <c r="A11" s="582"/>
      <c r="B11" s="583"/>
      <c r="C11" s="584"/>
      <c r="D11" s="160"/>
      <c r="E11" s="453"/>
      <c r="F11" s="454"/>
      <c r="G11" s="449" t="s">
        <v>206</v>
      </c>
      <c r="H11" s="455"/>
      <c r="I11" s="456"/>
      <c r="J11" s="452"/>
      <c r="K11" s="169" t="s">
        <v>117</v>
      </c>
      <c r="L11" s="170"/>
      <c r="M11" s="381" t="s">
        <v>9</v>
      </c>
      <c r="N11" s="384" t="s">
        <v>401</v>
      </c>
      <c r="O11" s="380">
        <v>1810</v>
      </c>
      <c r="P11" s="44"/>
      <c r="Q11" s="164" t="s">
        <v>103</v>
      </c>
      <c r="R11" s="165"/>
      <c r="S11" s="381" t="s">
        <v>211</v>
      </c>
      <c r="T11" s="384" t="s">
        <v>129</v>
      </c>
      <c r="U11" s="386">
        <v>1080</v>
      </c>
      <c r="V11" s="2"/>
      <c r="W11" s="46"/>
      <c r="X11" s="47"/>
      <c r="Y11" s="9"/>
      <c r="Z11" s="48"/>
      <c r="AA11" s="36"/>
      <c r="AB11" s="49"/>
    </row>
    <row r="12" spans="1:28" s="148" customFormat="1" ht="18" customHeight="1" x14ac:dyDescent="0.15">
      <c r="A12" s="582"/>
      <c r="B12" s="583"/>
      <c r="C12" s="584"/>
      <c r="D12" s="160"/>
      <c r="E12" s="453"/>
      <c r="F12" s="454"/>
      <c r="G12" s="449" t="s">
        <v>207</v>
      </c>
      <c r="H12" s="455" t="s">
        <v>227</v>
      </c>
      <c r="I12" s="456"/>
      <c r="J12" s="452"/>
      <c r="K12" s="169"/>
      <c r="L12" s="170"/>
      <c r="M12" s="381" t="s">
        <v>211</v>
      </c>
      <c r="N12" s="384" t="s">
        <v>401</v>
      </c>
      <c r="O12" s="380">
        <v>640</v>
      </c>
      <c r="P12" s="44"/>
      <c r="Q12" s="164"/>
      <c r="R12" s="165"/>
      <c r="S12" s="381" t="s">
        <v>214</v>
      </c>
      <c r="T12" s="384" t="s">
        <v>125</v>
      </c>
      <c r="U12" s="386">
        <v>1610</v>
      </c>
      <c r="V12" s="2"/>
      <c r="W12" s="46"/>
      <c r="X12" s="47"/>
      <c r="Y12" s="9"/>
      <c r="Z12" s="48"/>
      <c r="AA12" s="36"/>
      <c r="AB12" s="49"/>
    </row>
    <row r="13" spans="1:28" s="148" customFormat="1" ht="18" customHeight="1" x14ac:dyDescent="0.15">
      <c r="A13" s="582"/>
      <c r="B13" s="583"/>
      <c r="C13" s="584"/>
      <c r="D13" s="171"/>
      <c r="E13" s="453"/>
      <c r="F13" s="454"/>
      <c r="G13" s="449" t="s">
        <v>208</v>
      </c>
      <c r="H13" s="455"/>
      <c r="I13" s="456"/>
      <c r="J13" s="452"/>
      <c r="K13" s="162"/>
      <c r="L13" s="163"/>
      <c r="M13" s="381" t="s">
        <v>214</v>
      </c>
      <c r="N13" s="384" t="s">
        <v>399</v>
      </c>
      <c r="O13" s="380">
        <v>1230</v>
      </c>
      <c r="P13" s="44"/>
      <c r="Q13" s="164" t="s">
        <v>104</v>
      </c>
      <c r="R13" s="165"/>
      <c r="S13" s="381" t="s">
        <v>425</v>
      </c>
      <c r="T13" s="384"/>
      <c r="U13" s="386">
        <v>150</v>
      </c>
      <c r="V13" s="2"/>
      <c r="W13" s="46"/>
      <c r="X13" s="47"/>
      <c r="Y13" s="9"/>
      <c r="Z13" s="48"/>
      <c r="AA13" s="7"/>
      <c r="AB13" s="42"/>
    </row>
    <row r="14" spans="1:28" s="148" customFormat="1" ht="18" customHeight="1" x14ac:dyDescent="0.15">
      <c r="A14" s="582"/>
      <c r="B14" s="583"/>
      <c r="C14" s="584"/>
      <c r="D14" s="171"/>
      <c r="E14" s="453"/>
      <c r="F14" s="454"/>
      <c r="G14" s="449" t="s">
        <v>209</v>
      </c>
      <c r="H14" s="455" t="s">
        <v>227</v>
      </c>
      <c r="I14" s="456"/>
      <c r="J14" s="452"/>
      <c r="K14" s="169" t="s">
        <v>101</v>
      </c>
      <c r="L14" s="170"/>
      <c r="M14" s="381" t="s">
        <v>221</v>
      </c>
      <c r="N14" s="384" t="s">
        <v>165</v>
      </c>
      <c r="O14" s="380">
        <v>390</v>
      </c>
      <c r="P14" s="44"/>
      <c r="Q14" s="60"/>
      <c r="R14" s="56"/>
      <c r="S14" s="153"/>
      <c r="T14" s="57"/>
      <c r="U14" s="92"/>
      <c r="V14" s="62"/>
      <c r="W14" s="59"/>
      <c r="X14" s="53"/>
      <c r="Y14" s="23"/>
      <c r="Z14" s="54"/>
      <c r="AA14" s="93"/>
      <c r="AB14" s="43"/>
    </row>
    <row r="15" spans="1:28" s="148" customFormat="1" ht="18" customHeight="1" x14ac:dyDescent="0.15">
      <c r="A15" s="582"/>
      <c r="B15" s="583"/>
      <c r="C15" s="584"/>
      <c r="D15" s="171"/>
      <c r="E15" s="453"/>
      <c r="F15" s="454"/>
      <c r="G15" s="449" t="s">
        <v>210</v>
      </c>
      <c r="H15" s="455" t="s">
        <v>227</v>
      </c>
      <c r="I15" s="456"/>
      <c r="J15" s="452"/>
      <c r="K15" s="172"/>
      <c r="L15" s="173"/>
      <c r="M15" s="388"/>
      <c r="N15" s="389" t="s">
        <v>158</v>
      </c>
      <c r="O15" s="390">
        <f>SUM(O9:O14)</f>
        <v>7560</v>
      </c>
      <c r="P15" s="410">
        <f>SUM(P9:P14)</f>
        <v>0</v>
      </c>
      <c r="Q15" s="174"/>
      <c r="R15" s="175"/>
      <c r="S15" s="391"/>
      <c r="T15" s="392" t="s">
        <v>158</v>
      </c>
      <c r="U15" s="393">
        <f>SUM(U9:U13)</f>
        <v>5290</v>
      </c>
      <c r="V15" s="410">
        <f>SUM(V9:V13)</f>
        <v>0</v>
      </c>
      <c r="W15" s="174"/>
      <c r="X15" s="175"/>
      <c r="Y15" s="391"/>
      <c r="Z15" s="392" t="s">
        <v>158</v>
      </c>
      <c r="AA15" s="390">
        <f>SUM(AA9)</f>
        <v>680</v>
      </c>
      <c r="AB15" s="410">
        <f>AB9</f>
        <v>0</v>
      </c>
    </row>
    <row r="16" spans="1:28" s="148" customFormat="1" ht="18" customHeight="1" x14ac:dyDescent="0.15">
      <c r="A16" s="582"/>
      <c r="B16" s="583"/>
      <c r="C16" s="584"/>
      <c r="D16" s="171"/>
      <c r="E16" s="453"/>
      <c r="F16" s="454"/>
      <c r="G16" s="449" t="s">
        <v>211</v>
      </c>
      <c r="H16" s="455"/>
      <c r="I16" s="456"/>
      <c r="J16" s="452"/>
      <c r="K16" s="177"/>
      <c r="L16" s="178"/>
      <c r="M16" s="179"/>
      <c r="N16" s="66"/>
      <c r="O16" s="180"/>
      <c r="P16" s="72"/>
      <c r="Q16" s="181"/>
      <c r="R16" s="181"/>
      <c r="S16" s="181"/>
      <c r="T16" s="181"/>
      <c r="U16" s="181"/>
      <c r="V16" s="181"/>
      <c r="W16" s="182"/>
      <c r="X16" s="183"/>
      <c r="Y16" s="394"/>
      <c r="Z16" s="395" t="s">
        <v>226</v>
      </c>
      <c r="AA16" s="396">
        <f>I32+O15+U15+AA15</f>
        <v>13530</v>
      </c>
      <c r="AB16" s="411">
        <f>J32+P15+V15+AB15</f>
        <v>0</v>
      </c>
    </row>
    <row r="17" spans="1:28" s="148" customFormat="1" ht="18" customHeight="1" x14ac:dyDescent="0.15">
      <c r="A17" s="582"/>
      <c r="B17" s="583"/>
      <c r="C17" s="584"/>
      <c r="D17" s="171"/>
      <c r="E17" s="453"/>
      <c r="F17" s="454"/>
      <c r="G17" s="449" t="s">
        <v>212</v>
      </c>
      <c r="H17" s="455"/>
      <c r="I17" s="456"/>
      <c r="J17" s="452"/>
      <c r="K17" s="46"/>
      <c r="L17" s="47"/>
      <c r="M17" s="9"/>
      <c r="N17" s="48"/>
      <c r="O17" s="36"/>
      <c r="P17" s="73"/>
      <c r="Q17" s="47"/>
      <c r="R17" s="47"/>
      <c r="S17" s="185"/>
      <c r="T17" s="48"/>
      <c r="U17" s="186"/>
      <c r="V17" s="74"/>
      <c r="W17" s="151"/>
      <c r="X17" s="151"/>
      <c r="Y17" s="151"/>
      <c r="Z17" s="48"/>
      <c r="AA17" s="151"/>
      <c r="AB17" s="151"/>
    </row>
    <row r="18" spans="1:28" s="148" customFormat="1" ht="18" customHeight="1" x14ac:dyDescent="0.15">
      <c r="A18" s="582"/>
      <c r="B18" s="583"/>
      <c r="C18" s="584"/>
      <c r="D18" s="160"/>
      <c r="E18" s="453"/>
      <c r="F18" s="454"/>
      <c r="G18" s="449" t="s">
        <v>34</v>
      </c>
      <c r="H18" s="455"/>
      <c r="I18" s="456"/>
      <c r="J18" s="452"/>
      <c r="K18" s="46"/>
      <c r="L18" s="47"/>
      <c r="M18" s="588" t="s">
        <v>413</v>
      </c>
      <c r="N18" s="588"/>
      <c r="O18" s="588"/>
      <c r="P18" s="588"/>
      <c r="Q18" s="588"/>
      <c r="R18" s="588"/>
      <c r="S18" s="588"/>
      <c r="T18" s="588"/>
      <c r="U18" s="588"/>
      <c r="V18" s="588"/>
      <c r="W18" s="588"/>
      <c r="X18" s="588"/>
      <c r="Y18" s="588"/>
      <c r="Z18" s="89"/>
      <c r="AA18" s="89"/>
      <c r="AB18" s="89"/>
    </row>
    <row r="19" spans="1:28" s="148" customFormat="1" ht="18" customHeight="1" x14ac:dyDescent="0.15">
      <c r="A19" s="582"/>
      <c r="B19" s="583"/>
      <c r="C19" s="584"/>
      <c r="D19" s="160"/>
      <c r="E19" s="453"/>
      <c r="F19" s="454"/>
      <c r="G19" s="449" t="s">
        <v>213</v>
      </c>
      <c r="H19" s="455" t="s">
        <v>227</v>
      </c>
      <c r="I19" s="456"/>
      <c r="J19" s="452"/>
      <c r="K19" s="46"/>
      <c r="L19" s="47"/>
      <c r="M19" s="588"/>
      <c r="N19" s="588"/>
      <c r="O19" s="588"/>
      <c r="P19" s="588"/>
      <c r="Q19" s="588"/>
      <c r="R19" s="588"/>
      <c r="S19" s="588"/>
      <c r="T19" s="588"/>
      <c r="U19" s="588"/>
      <c r="V19" s="588"/>
      <c r="W19" s="588"/>
      <c r="X19" s="588"/>
      <c r="Y19" s="588"/>
      <c r="Z19" s="90"/>
      <c r="AA19" s="90"/>
      <c r="AB19" s="90"/>
    </row>
    <row r="20" spans="1:28" s="148" customFormat="1" ht="18" customHeight="1" x14ac:dyDescent="0.15">
      <c r="A20" s="582"/>
      <c r="B20" s="583"/>
      <c r="C20" s="584"/>
      <c r="D20" s="160"/>
      <c r="E20" s="453"/>
      <c r="F20" s="454"/>
      <c r="G20" s="449" t="s">
        <v>214</v>
      </c>
      <c r="H20" s="455" t="s">
        <v>228</v>
      </c>
      <c r="I20" s="456"/>
      <c r="J20" s="452"/>
      <c r="K20" s="46"/>
      <c r="L20" s="47"/>
      <c r="M20" s="588" t="s">
        <v>370</v>
      </c>
      <c r="N20" s="588"/>
      <c r="O20" s="588"/>
      <c r="P20" s="588"/>
      <c r="Q20" s="588"/>
      <c r="R20" s="588"/>
      <c r="S20" s="588"/>
      <c r="T20" s="588"/>
      <c r="U20" s="588"/>
      <c r="V20" s="588"/>
      <c r="W20" s="588"/>
      <c r="X20" s="588"/>
      <c r="Y20" s="588"/>
      <c r="Z20" s="187"/>
      <c r="AA20" s="188"/>
      <c r="AB20" s="188"/>
    </row>
    <row r="21" spans="1:28" s="148" customFormat="1" ht="18" customHeight="1" x14ac:dyDescent="0.15">
      <c r="A21" s="582"/>
      <c r="B21" s="583"/>
      <c r="C21" s="584"/>
      <c r="D21" s="171"/>
      <c r="E21" s="453"/>
      <c r="F21" s="454"/>
      <c r="G21" s="449" t="s">
        <v>215</v>
      </c>
      <c r="H21" s="455" t="s">
        <v>229</v>
      </c>
      <c r="I21" s="456"/>
      <c r="J21" s="452"/>
      <c r="K21" s="46"/>
      <c r="L21" s="47"/>
      <c r="M21" s="588"/>
      <c r="N21" s="588"/>
      <c r="O21" s="588"/>
      <c r="P21" s="588"/>
      <c r="Q21" s="588"/>
      <c r="R21" s="588"/>
      <c r="S21" s="588"/>
      <c r="T21" s="588"/>
      <c r="U21" s="588"/>
      <c r="V21" s="588"/>
      <c r="W21" s="588"/>
      <c r="X21" s="588"/>
      <c r="Y21" s="588"/>
      <c r="Z21" s="188"/>
      <c r="AA21" s="188"/>
      <c r="AB21" s="188"/>
    </row>
    <row r="22" spans="1:28" s="148" customFormat="1" ht="18" customHeight="1" x14ac:dyDescent="0.15">
      <c r="A22" s="582"/>
      <c r="B22" s="583"/>
      <c r="C22" s="584"/>
      <c r="D22" s="171"/>
      <c r="E22" s="453" t="s">
        <v>230</v>
      </c>
      <c r="F22" s="454"/>
      <c r="G22" s="449" t="s">
        <v>216</v>
      </c>
      <c r="H22" s="455" t="s">
        <v>228</v>
      </c>
      <c r="I22" s="456"/>
      <c r="J22" s="452"/>
      <c r="K22" s="46"/>
      <c r="L22" s="47"/>
      <c r="M22" s="75" t="s">
        <v>441</v>
      </c>
      <c r="N22" s="48"/>
      <c r="O22" s="76"/>
      <c r="P22" s="77"/>
      <c r="Q22" s="48"/>
      <c r="R22" s="48"/>
      <c r="S22" s="75"/>
      <c r="T22" s="48"/>
      <c r="U22" s="76"/>
      <c r="V22" s="77"/>
      <c r="W22" s="48"/>
      <c r="X22" s="48"/>
      <c r="Y22" s="75"/>
      <c r="Z22" s="48"/>
      <c r="AA22" s="76"/>
      <c r="AB22" s="77"/>
    </row>
    <row r="23" spans="1:28" s="148" customFormat="1" ht="18" customHeight="1" x14ac:dyDescent="0.15">
      <c r="A23" s="582"/>
      <c r="B23" s="583"/>
      <c r="C23" s="584"/>
      <c r="D23" s="171"/>
      <c r="E23" s="453"/>
      <c r="F23" s="454"/>
      <c r="G23" s="449" t="s">
        <v>217</v>
      </c>
      <c r="H23" s="455" t="s">
        <v>227</v>
      </c>
      <c r="I23" s="456"/>
      <c r="J23" s="452"/>
      <c r="K23" s="46"/>
      <c r="L23" s="47"/>
      <c r="M23" s="75" t="s">
        <v>234</v>
      </c>
      <c r="N23" s="48"/>
      <c r="O23" s="76"/>
      <c r="P23" s="77"/>
      <c r="Q23" s="48"/>
      <c r="R23" s="48"/>
      <c r="S23" s="189"/>
      <c r="T23" s="48"/>
      <c r="U23" s="190"/>
      <c r="V23" s="78"/>
      <c r="W23" s="75"/>
      <c r="X23" s="75"/>
      <c r="Y23" s="75"/>
      <c r="Z23" s="48"/>
      <c r="AA23" s="76"/>
      <c r="AB23" s="77"/>
    </row>
    <row r="24" spans="1:28" s="148" customFormat="1" ht="18" customHeight="1" x14ac:dyDescent="0.15">
      <c r="A24" s="582"/>
      <c r="B24" s="583"/>
      <c r="C24" s="584"/>
      <c r="D24" s="171"/>
      <c r="E24" s="453"/>
      <c r="F24" s="454"/>
      <c r="G24" s="449" t="s">
        <v>218</v>
      </c>
      <c r="H24" s="455" t="s">
        <v>227</v>
      </c>
      <c r="I24" s="456"/>
      <c r="J24" s="452"/>
      <c r="K24" s="46"/>
      <c r="L24" s="47"/>
      <c r="M24" s="75" t="s">
        <v>121</v>
      </c>
      <c r="N24" s="48"/>
      <c r="O24" s="76"/>
      <c r="P24" s="77"/>
      <c r="Q24" s="48"/>
      <c r="R24" s="48"/>
      <c r="S24" s="189"/>
      <c r="T24" s="48"/>
      <c r="U24" s="190"/>
      <c r="V24" s="78"/>
      <c r="W24" s="89"/>
      <c r="X24" s="89"/>
      <c r="Y24" s="89"/>
      <c r="Z24" s="48"/>
      <c r="AA24" s="89"/>
      <c r="AB24" s="89"/>
    </row>
    <row r="25" spans="1:28" s="148" customFormat="1" ht="18" customHeight="1" x14ac:dyDescent="0.15">
      <c r="A25" s="582"/>
      <c r="B25" s="583"/>
      <c r="C25" s="584"/>
      <c r="D25" s="160"/>
      <c r="E25" s="453"/>
      <c r="F25" s="454"/>
      <c r="G25" s="449" t="s">
        <v>219</v>
      </c>
      <c r="H25" s="455" t="s">
        <v>227</v>
      </c>
      <c r="I25" s="456"/>
      <c r="J25" s="452"/>
      <c r="K25" s="46"/>
      <c r="L25" s="47"/>
      <c r="M25" s="75" t="s">
        <v>122</v>
      </c>
      <c r="N25" s="48"/>
      <c r="O25" s="76"/>
      <c r="P25" s="77"/>
      <c r="Q25" s="48"/>
      <c r="R25" s="48"/>
      <c r="S25" s="75"/>
      <c r="T25" s="48"/>
      <c r="U25" s="76"/>
      <c r="V25" s="77"/>
      <c r="W25" s="48"/>
      <c r="X25" s="48"/>
      <c r="Y25" s="75"/>
      <c r="Z25" s="48"/>
      <c r="AA25" s="76"/>
      <c r="AB25" s="77"/>
    </row>
    <row r="26" spans="1:28" s="148" customFormat="1" ht="18" customHeight="1" x14ac:dyDescent="0.15">
      <c r="A26" s="582"/>
      <c r="B26" s="583"/>
      <c r="C26" s="584"/>
      <c r="D26" s="160"/>
      <c r="E26" s="453"/>
      <c r="F26" s="454"/>
      <c r="G26" s="449" t="s">
        <v>333</v>
      </c>
      <c r="H26" s="455" t="s">
        <v>227</v>
      </c>
      <c r="I26" s="456"/>
      <c r="J26" s="452"/>
      <c r="K26" s="46"/>
      <c r="L26" s="47"/>
      <c r="M26" s="75" t="s">
        <v>123</v>
      </c>
      <c r="N26" s="48"/>
      <c r="O26" s="76"/>
      <c r="P26" s="77"/>
      <c r="Q26" s="48"/>
      <c r="R26" s="48"/>
      <c r="S26" s="75"/>
      <c r="T26" s="48"/>
      <c r="U26" s="76"/>
      <c r="V26" s="77"/>
      <c r="W26" s="48"/>
      <c r="X26" s="48"/>
      <c r="Y26" s="75"/>
      <c r="Z26" s="48"/>
      <c r="AA26" s="76"/>
      <c r="AB26" s="77"/>
    </row>
    <row r="27" spans="1:28" s="148" customFormat="1" ht="18" customHeight="1" x14ac:dyDescent="0.15">
      <c r="A27" s="582"/>
      <c r="B27" s="583"/>
      <c r="C27" s="584"/>
      <c r="D27" s="160"/>
      <c r="E27" s="453"/>
      <c r="F27" s="454"/>
      <c r="G27" s="449" t="s">
        <v>220</v>
      </c>
      <c r="H27" s="455" t="s">
        <v>227</v>
      </c>
      <c r="I27" s="456"/>
      <c r="J27" s="452"/>
      <c r="K27" s="46"/>
      <c r="L27" s="47"/>
      <c r="M27" s="75" t="s">
        <v>124</v>
      </c>
      <c r="N27" s="48"/>
      <c r="O27" s="79"/>
      <c r="P27" s="78"/>
      <c r="Q27" s="48"/>
      <c r="R27" s="48"/>
      <c r="S27" s="189"/>
      <c r="T27" s="48"/>
      <c r="U27" s="190"/>
      <c r="V27" s="78"/>
      <c r="W27" s="48"/>
      <c r="X27" s="48"/>
      <c r="Y27" s="75"/>
      <c r="Z27" s="48"/>
      <c r="AA27" s="79"/>
      <c r="AB27" s="78"/>
    </row>
    <row r="28" spans="1:28" s="148" customFormat="1" ht="18" customHeight="1" x14ac:dyDescent="0.15">
      <c r="A28" s="582"/>
      <c r="B28" s="583"/>
      <c r="C28" s="584"/>
      <c r="D28" s="171"/>
      <c r="E28" s="453"/>
      <c r="F28" s="454"/>
      <c r="G28" s="457" t="s">
        <v>10</v>
      </c>
      <c r="H28" s="455"/>
      <c r="I28" s="456"/>
      <c r="J28" s="452"/>
      <c r="K28" s="46"/>
      <c r="L28" s="47"/>
      <c r="M28" s="69" t="s">
        <v>428</v>
      </c>
      <c r="N28" s="48"/>
      <c r="O28" s="7"/>
      <c r="P28" s="74"/>
      <c r="Q28" s="47"/>
      <c r="R28" s="47"/>
      <c r="S28" s="185"/>
      <c r="T28" s="48"/>
      <c r="U28" s="186"/>
      <c r="V28" s="74"/>
      <c r="W28" s="47"/>
      <c r="X28" s="47"/>
      <c r="Y28" s="9"/>
      <c r="Z28" s="48"/>
      <c r="AA28" s="7"/>
      <c r="AB28" s="74"/>
    </row>
    <row r="29" spans="1:28" s="148" customFormat="1" ht="18" customHeight="1" x14ac:dyDescent="0.15">
      <c r="A29" s="582"/>
      <c r="B29" s="583"/>
      <c r="C29" s="584"/>
      <c r="D29" s="191"/>
      <c r="E29" s="453" t="s">
        <v>231</v>
      </c>
      <c r="F29" s="454"/>
      <c r="G29" s="449" t="s">
        <v>221</v>
      </c>
      <c r="H29" s="455" t="s">
        <v>399</v>
      </c>
      <c r="I29" s="456"/>
      <c r="J29" s="452"/>
      <c r="K29" s="46"/>
      <c r="L29" s="47"/>
      <c r="M29" s="9"/>
      <c r="N29" s="48"/>
      <c r="O29" s="36"/>
      <c r="P29" s="73"/>
      <c r="Q29" s="47"/>
      <c r="R29" s="47"/>
      <c r="S29" s="9"/>
      <c r="T29" s="48"/>
      <c r="U29" s="36"/>
      <c r="V29" s="73"/>
      <c r="W29" s="47"/>
      <c r="X29" s="47"/>
      <c r="Y29" s="9"/>
      <c r="Z29" s="48"/>
      <c r="AA29" s="36"/>
      <c r="AB29" s="73"/>
    </row>
    <row r="30" spans="1:28" s="148" customFormat="1" ht="18" customHeight="1" x14ac:dyDescent="0.15">
      <c r="A30" s="582"/>
      <c r="B30" s="583"/>
      <c r="C30" s="584"/>
      <c r="D30" s="192" t="s">
        <v>233</v>
      </c>
      <c r="E30" s="453"/>
      <c r="F30" s="454"/>
      <c r="G30" s="449" t="s">
        <v>222</v>
      </c>
      <c r="H30" s="455" t="s">
        <v>232</v>
      </c>
      <c r="I30" s="456"/>
      <c r="J30" s="452"/>
      <c r="K30" s="46"/>
      <c r="L30" s="47"/>
      <c r="M30" s="9"/>
      <c r="N30" s="48"/>
      <c r="O30" s="36"/>
      <c r="P30" s="73"/>
      <c r="Q30" s="47"/>
      <c r="R30" s="47"/>
      <c r="S30" s="185"/>
      <c r="T30" s="48"/>
      <c r="U30" s="186"/>
      <c r="V30" s="74"/>
      <c r="W30" s="28"/>
      <c r="X30" s="28"/>
      <c r="Y30" s="9"/>
      <c r="Z30" s="48"/>
      <c r="AA30" s="36"/>
      <c r="AB30" s="73"/>
    </row>
    <row r="31" spans="1:28" s="148" customFormat="1" ht="18" customHeight="1" x14ac:dyDescent="0.15">
      <c r="A31" s="582"/>
      <c r="B31" s="583"/>
      <c r="C31" s="584"/>
      <c r="D31" s="192" t="s">
        <v>48</v>
      </c>
      <c r="E31" s="453"/>
      <c r="F31" s="454"/>
      <c r="G31" s="449" t="s">
        <v>127</v>
      </c>
      <c r="H31" s="455" t="s">
        <v>402</v>
      </c>
      <c r="I31" s="456"/>
      <c r="J31" s="452"/>
      <c r="K31" s="193"/>
      <c r="L31" s="193"/>
      <c r="M31" s="193"/>
      <c r="N31" s="194"/>
      <c r="O31" s="193"/>
      <c r="P31" s="193"/>
      <c r="Q31" s="195"/>
      <c r="R31" s="195"/>
      <c r="S31" s="193"/>
      <c r="T31" s="194"/>
      <c r="U31" s="193"/>
      <c r="V31" s="193"/>
      <c r="W31" s="193"/>
      <c r="X31" s="193"/>
      <c r="Y31" s="193"/>
      <c r="Z31" s="194"/>
      <c r="AA31" s="193"/>
      <c r="AB31" s="193"/>
    </row>
    <row r="32" spans="1:28" s="193" customFormat="1" ht="18" customHeight="1" x14ac:dyDescent="0.15">
      <c r="A32" s="397" t="s">
        <v>89</v>
      </c>
      <c r="B32" s="574">
        <f>AA16</f>
        <v>13530</v>
      </c>
      <c r="C32" s="574"/>
      <c r="D32" s="398">
        <f>AB16</f>
        <v>0</v>
      </c>
      <c r="E32" s="474"/>
      <c r="F32" s="475"/>
      <c r="G32" s="476"/>
      <c r="H32" s="500" t="s">
        <v>158</v>
      </c>
      <c r="I32" s="478">
        <f>SUM(I9:I31)</f>
        <v>0</v>
      </c>
      <c r="J32" s="479">
        <f>SUM(J9:J31)</f>
        <v>0</v>
      </c>
      <c r="N32" s="194"/>
      <c r="P32" s="196"/>
      <c r="Q32" s="196"/>
      <c r="R32" s="196"/>
      <c r="T32" s="194"/>
      <c r="Z32" s="194"/>
    </row>
    <row r="33" spans="4:28" s="193" customFormat="1" ht="11.25" customHeight="1" x14ac:dyDescent="0.15">
      <c r="H33" s="194"/>
      <c r="J33" s="195"/>
      <c r="N33" s="194"/>
      <c r="T33" s="194"/>
      <c r="Z33" s="194"/>
    </row>
    <row r="34" spans="4:28" s="193" customFormat="1" ht="11.25" customHeight="1" x14ac:dyDescent="0.15">
      <c r="D34" s="195"/>
      <c r="H34" s="194"/>
      <c r="N34" s="194"/>
      <c r="T34" s="194"/>
      <c r="Z34" s="194"/>
    </row>
    <row r="35" spans="4:28" s="193" customFormat="1" ht="11.25" customHeight="1" x14ac:dyDescent="0.15">
      <c r="H35" s="194"/>
      <c r="J35" s="195"/>
      <c r="N35" s="194"/>
      <c r="T35" s="194"/>
      <c r="Z35" s="194"/>
    </row>
    <row r="36" spans="4:28" s="193" customFormat="1" ht="10.5" x14ac:dyDescent="0.15">
      <c r="H36" s="194"/>
      <c r="J36" s="195"/>
      <c r="N36" s="194"/>
      <c r="T36" s="194"/>
      <c r="Z36" s="194"/>
    </row>
    <row r="37" spans="4:28" s="193" customFormat="1" ht="10.5" x14ac:dyDescent="0.15">
      <c r="H37" s="194"/>
      <c r="J37" s="195"/>
      <c r="M37" s="195"/>
      <c r="N37" s="194"/>
      <c r="O37" s="195"/>
      <c r="T37" s="194"/>
      <c r="Z37" s="194"/>
    </row>
    <row r="38" spans="4:28" s="193" customFormat="1" ht="10.5" x14ac:dyDescent="0.15">
      <c r="H38" s="194"/>
      <c r="J38" s="195"/>
      <c r="N38" s="194"/>
      <c r="T38" s="194"/>
      <c r="Z38" s="194"/>
    </row>
    <row r="39" spans="4:28" s="193" customFormat="1" ht="10.5" x14ac:dyDescent="0.15">
      <c r="H39" s="194"/>
      <c r="J39" s="195"/>
      <c r="N39" s="194"/>
      <c r="T39" s="194"/>
      <c r="Z39" s="194"/>
    </row>
    <row r="40" spans="4:28" s="193" customFormat="1" ht="10.5" x14ac:dyDescent="0.15">
      <c r="H40" s="194"/>
      <c r="J40" s="195"/>
      <c r="N40" s="194"/>
      <c r="T40" s="194"/>
      <c r="Z40" s="194"/>
    </row>
    <row r="41" spans="4:28" s="193" customFormat="1" x14ac:dyDescent="0.15">
      <c r="H41" s="194"/>
      <c r="J41" s="195"/>
      <c r="K41" s="137"/>
      <c r="L41" s="137"/>
      <c r="M41" s="137"/>
      <c r="N41" s="197"/>
      <c r="O41" s="137"/>
      <c r="P41" s="137"/>
      <c r="Q41" s="137"/>
      <c r="R41" s="137"/>
      <c r="S41" s="137"/>
      <c r="T41" s="197"/>
      <c r="U41" s="137"/>
      <c r="V41" s="137"/>
      <c r="W41" s="137"/>
      <c r="X41" s="137"/>
      <c r="Y41" s="137"/>
      <c r="Z41" s="197"/>
      <c r="AA41" s="137"/>
      <c r="AB41" s="137"/>
    </row>
  </sheetData>
  <mergeCells count="40">
    <mergeCell ref="Q3:V3"/>
    <mergeCell ref="AA3:AB3"/>
    <mergeCell ref="D3:L3"/>
    <mergeCell ref="AA4:AB4"/>
    <mergeCell ref="W4:Z4"/>
    <mergeCell ref="W3:Z3"/>
    <mergeCell ref="AA5:AB5"/>
    <mergeCell ref="A4:B4"/>
    <mergeCell ref="N4:P4"/>
    <mergeCell ref="Q4:V5"/>
    <mergeCell ref="B5:P5"/>
    <mergeCell ref="D4:L4"/>
    <mergeCell ref="W5:Z5"/>
    <mergeCell ref="W7:AB7"/>
    <mergeCell ref="E8:H8"/>
    <mergeCell ref="Q6:S6"/>
    <mergeCell ref="W8:Z8"/>
    <mergeCell ref="B6:F6"/>
    <mergeCell ref="W6:Z6"/>
    <mergeCell ref="A7:C8"/>
    <mergeCell ref="D7:D8"/>
    <mergeCell ref="E7:J7"/>
    <mergeCell ref="K7:P7"/>
    <mergeCell ref="Q7:V7"/>
    <mergeCell ref="B32:C32"/>
    <mergeCell ref="A1:J2"/>
    <mergeCell ref="K1:T1"/>
    <mergeCell ref="K2:T2"/>
    <mergeCell ref="A9:C31"/>
    <mergeCell ref="K8:N8"/>
    <mergeCell ref="Q8:T8"/>
    <mergeCell ref="M20:Y21"/>
    <mergeCell ref="M18:Y19"/>
    <mergeCell ref="T6:V6"/>
    <mergeCell ref="H6:I6"/>
    <mergeCell ref="K6:P6"/>
    <mergeCell ref="Y1:AB1"/>
    <mergeCell ref="A3:B3"/>
    <mergeCell ref="N3:P3"/>
    <mergeCell ref="AA6:AB6"/>
  </mergeCells>
  <phoneticPr fontId="2"/>
  <conditionalFormatting sqref="G9:G13 S30 G30:G31">
    <cfRule type="expression" dxfId="141" priority="55">
      <formula>$G$9</formula>
    </cfRule>
  </conditionalFormatting>
  <conditionalFormatting sqref="G9:G31">
    <cfRule type="expression" dxfId="140" priority="10">
      <formula>J9&gt;0</formula>
    </cfRule>
  </conditionalFormatting>
  <conditionalFormatting sqref="G15:G21">
    <cfRule type="expression" dxfId="139" priority="17">
      <formula>$G$9</formula>
    </cfRule>
  </conditionalFormatting>
  <conditionalFormatting sqref="G23:G28">
    <cfRule type="expression" dxfId="138" priority="9">
      <formula>$G$9</formula>
    </cfRule>
  </conditionalFormatting>
  <conditionalFormatting sqref="M9:M14">
    <cfRule type="expression" dxfId="137" priority="3">
      <formula>P9&gt;=1</formula>
    </cfRule>
  </conditionalFormatting>
  <conditionalFormatting sqref="M16">
    <cfRule type="expression" dxfId="136" priority="44">
      <formula>$G$9</formula>
    </cfRule>
    <cfRule type="expression" dxfId="135" priority="45">
      <formula>P16&gt;0</formula>
    </cfRule>
  </conditionalFormatting>
  <conditionalFormatting sqref="S9:S13">
    <cfRule type="expression" dxfId="134" priority="2">
      <formula>V9&gt;=1</formula>
    </cfRule>
  </conditionalFormatting>
  <conditionalFormatting sqref="S14">
    <cfRule type="expression" dxfId="133" priority="38">
      <formula>V14&gt;0</formula>
    </cfRule>
  </conditionalFormatting>
  <conditionalFormatting sqref="S17">
    <cfRule type="expression" dxfId="132" priority="15">
      <formula>$G$9</formula>
    </cfRule>
    <cfRule type="expression" dxfId="131" priority="16">
      <formula>V17&gt;0</formula>
    </cfRule>
  </conditionalFormatting>
  <conditionalFormatting sqref="S23:S24">
    <cfRule type="expression" dxfId="130" priority="7">
      <formula>$G$9</formula>
    </cfRule>
    <cfRule type="expression" dxfId="129" priority="8">
      <formula>V23&gt;0</formula>
    </cfRule>
  </conditionalFormatting>
  <conditionalFormatting sqref="S27">
    <cfRule type="expression" dxfId="128" priority="4">
      <formula>$G$9</formula>
    </cfRule>
  </conditionalFormatting>
  <conditionalFormatting sqref="S27:S28">
    <cfRule type="expression" dxfId="127" priority="5">
      <formula>V27&gt;0</formula>
    </cfRule>
  </conditionalFormatting>
  <conditionalFormatting sqref="S30">
    <cfRule type="expression" dxfId="126" priority="56">
      <formula>V30&gt;0</formula>
    </cfRule>
  </conditionalFormatting>
  <conditionalFormatting sqref="Y9">
    <cfRule type="expression" dxfId="125" priority="1">
      <formula>AB9&gt;=1</formula>
    </cfRule>
  </conditionalFormatting>
  <dataValidations count="1">
    <dataValidation type="decimal" allowBlank="1" showErrorMessage="1" errorTitle="ｴﾗｰ" error="販売店持ち部数内の枚数を入力してください。" sqref="AB9 P16 V23:V24 V9:V14 J9:J31 V30 V27:V28 P27:P28 V17 P9:P14" xr:uid="{45C8A9F6-5A2B-4925-B3FD-EACC5F44C160}">
      <formula1>0</formula1>
      <formula2>I9</formula2>
    </dataValidation>
  </dataValidations>
  <printOptions horizontalCentered="1"/>
  <pageMargins left="3.937007874015748E-2" right="3.937007874015748E-2" top="0.39370078740157483"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76D44-CBBF-4166-95E7-A736FDF5EE32}">
  <dimension ref="A1:AB48"/>
  <sheetViews>
    <sheetView showGridLines="0" showZeros="0" view="pageBreakPreview" zoomScale="90" zoomScaleNormal="100" zoomScaleSheetLayoutView="90" workbookViewId="0">
      <selection activeCell="D3" sqref="D3:L3"/>
    </sheetView>
  </sheetViews>
  <sheetFormatPr defaultRowHeight="13.5" x14ac:dyDescent="0.15"/>
  <cols>
    <col min="1" max="1" width="5.375" style="137" customWidth="1"/>
    <col min="2" max="2" width="4.375" style="137" customWidth="1"/>
    <col min="3" max="3" width="2.375" style="137" customWidth="1"/>
    <col min="4" max="4" width="7.25" style="137" customWidth="1"/>
    <col min="5" max="5" width="2.375" style="137" customWidth="1"/>
    <col min="6" max="6" width="0.5" style="137" customWidth="1"/>
    <col min="7" max="7" width="9.5" style="137" customWidth="1"/>
    <col min="8" max="8" width="6.125" style="197" customWidth="1"/>
    <col min="9" max="9" width="7.5" style="137" customWidth="1"/>
    <col min="10" max="10" width="8.125" style="137" customWidth="1"/>
    <col min="11" max="11" width="2.375" style="137" customWidth="1"/>
    <col min="12" max="12" width="0.5" style="137" customWidth="1"/>
    <col min="13" max="13" width="7.875" style="137" customWidth="1"/>
    <col min="14" max="14" width="5.125" style="197" customWidth="1"/>
    <col min="15" max="15" width="7.5" style="137" customWidth="1"/>
    <col min="16" max="16" width="8.125" style="137" customWidth="1"/>
    <col min="17" max="17" width="2.875" style="137" customWidth="1"/>
    <col min="18" max="18" width="0.5" style="137" customWidth="1"/>
    <col min="19" max="19" width="7.875" style="137" customWidth="1"/>
    <col min="20" max="20" width="4.375" style="197" customWidth="1"/>
    <col min="21" max="21" width="7.5" style="137" customWidth="1"/>
    <col min="22" max="22" width="8.125" style="137" customWidth="1"/>
    <col min="23" max="23" width="2.5" style="137" customWidth="1"/>
    <col min="24" max="24" width="0.5" style="137" customWidth="1"/>
    <col min="25" max="25" width="9.5" style="137" customWidth="1"/>
    <col min="26" max="26" width="2.5" style="197" customWidth="1"/>
    <col min="27" max="27" width="7.5" style="137" customWidth="1"/>
    <col min="28" max="28" width="8.125" style="137" customWidth="1"/>
    <col min="29" max="16384" width="9" style="137"/>
  </cols>
  <sheetData>
    <row r="1" spans="1:28" ht="22.5" customHeight="1" x14ac:dyDescent="0.15">
      <c r="A1" s="575" t="s">
        <v>260</v>
      </c>
      <c r="B1" s="575"/>
      <c r="C1" s="575"/>
      <c r="D1" s="575"/>
      <c r="E1" s="575"/>
      <c r="F1" s="575"/>
      <c r="G1" s="575"/>
      <c r="H1" s="575"/>
      <c r="I1" s="575"/>
      <c r="J1" s="575"/>
      <c r="K1" s="577" t="s">
        <v>331</v>
      </c>
      <c r="L1" s="577"/>
      <c r="M1" s="577"/>
      <c r="N1" s="577"/>
      <c r="O1" s="577"/>
      <c r="P1" s="577"/>
      <c r="Q1" s="577"/>
      <c r="R1" s="577"/>
      <c r="S1" s="577"/>
      <c r="T1" s="577"/>
      <c r="U1" s="135"/>
      <c r="V1" s="135"/>
      <c r="W1" s="136"/>
      <c r="X1" s="136"/>
      <c r="Y1" s="593" t="s">
        <v>329</v>
      </c>
      <c r="Z1" s="593"/>
      <c r="AA1" s="594"/>
      <c r="AB1" s="594"/>
    </row>
    <row r="2" spans="1:28" ht="13.5" customHeight="1" x14ac:dyDescent="0.15">
      <c r="A2" s="576"/>
      <c r="B2" s="576"/>
      <c r="C2" s="576"/>
      <c r="D2" s="576"/>
      <c r="E2" s="576"/>
      <c r="F2" s="576"/>
      <c r="G2" s="576"/>
      <c r="H2" s="576"/>
      <c r="I2" s="576"/>
      <c r="J2" s="576"/>
      <c r="K2" s="578" t="s">
        <v>444</v>
      </c>
      <c r="L2" s="578"/>
      <c r="M2" s="578"/>
      <c r="N2" s="578"/>
      <c r="O2" s="578"/>
      <c r="P2" s="578"/>
      <c r="Q2" s="578"/>
      <c r="R2" s="578"/>
      <c r="S2" s="578"/>
      <c r="T2" s="578"/>
      <c r="U2" s="138"/>
      <c r="V2" s="138"/>
      <c r="W2" s="136"/>
      <c r="X2" s="136"/>
      <c r="Y2" s="139"/>
      <c r="Z2" s="139"/>
      <c r="AA2" s="140"/>
      <c r="AB2" s="140" t="s">
        <v>330</v>
      </c>
    </row>
    <row r="3" spans="1:28" s="275" customFormat="1" ht="22.5" customHeight="1" x14ac:dyDescent="0.15">
      <c r="A3" s="656" t="s">
        <v>379</v>
      </c>
      <c r="B3" s="596"/>
      <c r="C3" s="132" t="s">
        <v>381</v>
      </c>
      <c r="D3" s="643"/>
      <c r="E3" s="643"/>
      <c r="F3" s="643"/>
      <c r="G3" s="643"/>
      <c r="H3" s="643"/>
      <c r="I3" s="643"/>
      <c r="J3" s="643"/>
      <c r="K3" s="643"/>
      <c r="L3" s="643"/>
      <c r="M3" s="142" t="s">
        <v>384</v>
      </c>
      <c r="N3" s="597"/>
      <c r="O3" s="597"/>
      <c r="P3" s="598"/>
      <c r="Q3" s="637" t="s">
        <v>71</v>
      </c>
      <c r="R3" s="596"/>
      <c r="S3" s="638"/>
      <c r="T3" s="638"/>
      <c r="U3" s="638"/>
      <c r="V3" s="639"/>
      <c r="W3" s="647" t="s">
        <v>72</v>
      </c>
      <c r="X3" s="648"/>
      <c r="Y3" s="648"/>
      <c r="Z3" s="648"/>
      <c r="AA3" s="640">
        <f>AB34</f>
        <v>0</v>
      </c>
      <c r="AB3" s="641"/>
    </row>
    <row r="4" spans="1:28" s="275" customFormat="1" ht="22.5" customHeight="1" x14ac:dyDescent="0.15">
      <c r="A4" s="658" t="s">
        <v>383</v>
      </c>
      <c r="B4" s="621"/>
      <c r="C4" s="133" t="s">
        <v>380</v>
      </c>
      <c r="D4" s="634"/>
      <c r="E4" s="634"/>
      <c r="F4" s="634"/>
      <c r="G4" s="634"/>
      <c r="H4" s="634"/>
      <c r="I4" s="634"/>
      <c r="J4" s="634"/>
      <c r="K4" s="634"/>
      <c r="L4" s="634"/>
      <c r="M4" s="144" t="s">
        <v>384</v>
      </c>
      <c r="N4" s="622"/>
      <c r="O4" s="622"/>
      <c r="P4" s="623"/>
      <c r="Q4" s="624"/>
      <c r="R4" s="625"/>
      <c r="S4" s="625"/>
      <c r="T4" s="625"/>
      <c r="U4" s="625"/>
      <c r="V4" s="626"/>
      <c r="W4" s="646" t="s">
        <v>73</v>
      </c>
      <c r="X4" s="631"/>
      <c r="Y4" s="631"/>
      <c r="Z4" s="631"/>
      <c r="AA4" s="644">
        <f>SUM(秋田市:大館市!AA3)</f>
        <v>0</v>
      </c>
      <c r="AB4" s="645"/>
    </row>
    <row r="5" spans="1:28" s="275" customFormat="1" ht="22.5" customHeight="1" x14ac:dyDescent="0.15">
      <c r="A5" s="198" t="s">
        <v>375</v>
      </c>
      <c r="B5" s="631"/>
      <c r="C5" s="631"/>
      <c r="D5" s="631"/>
      <c r="E5" s="631"/>
      <c r="F5" s="631"/>
      <c r="G5" s="631"/>
      <c r="H5" s="631"/>
      <c r="I5" s="631"/>
      <c r="J5" s="631"/>
      <c r="K5" s="631"/>
      <c r="L5" s="631"/>
      <c r="M5" s="631"/>
      <c r="N5" s="631"/>
      <c r="O5" s="631"/>
      <c r="P5" s="632"/>
      <c r="Q5" s="627"/>
      <c r="R5" s="628"/>
      <c r="S5" s="628"/>
      <c r="T5" s="628"/>
      <c r="U5" s="628"/>
      <c r="V5" s="629"/>
      <c r="W5" s="635" t="s">
        <v>84</v>
      </c>
      <c r="X5" s="636"/>
      <c r="Y5" s="636"/>
      <c r="Z5" s="636"/>
      <c r="AA5" s="618"/>
      <c r="AB5" s="619"/>
    </row>
    <row r="6" spans="1:28" s="275" customFormat="1" ht="22.5" customHeight="1" x14ac:dyDescent="0.15">
      <c r="A6" s="199" t="s">
        <v>376</v>
      </c>
      <c r="B6" s="591"/>
      <c r="C6" s="591"/>
      <c r="D6" s="591"/>
      <c r="E6" s="591"/>
      <c r="F6" s="592"/>
      <c r="G6" s="200" t="s">
        <v>377</v>
      </c>
      <c r="H6" s="591"/>
      <c r="I6" s="592"/>
      <c r="J6" s="200" t="s">
        <v>378</v>
      </c>
      <c r="K6" s="591"/>
      <c r="L6" s="591"/>
      <c r="M6" s="591"/>
      <c r="N6" s="591"/>
      <c r="O6" s="591"/>
      <c r="P6" s="592"/>
      <c r="Q6" s="605" t="s">
        <v>92</v>
      </c>
      <c r="R6" s="605"/>
      <c r="S6" s="606"/>
      <c r="T6" s="589"/>
      <c r="U6" s="589"/>
      <c r="V6" s="590"/>
      <c r="W6" s="607" t="s">
        <v>91</v>
      </c>
      <c r="X6" s="608"/>
      <c r="Y6" s="608"/>
      <c r="Z6" s="608"/>
      <c r="AA6" s="599"/>
      <c r="AB6" s="600"/>
    </row>
    <row r="7" spans="1:28" s="148" customFormat="1" ht="17.25" customHeight="1" x14ac:dyDescent="0.15">
      <c r="A7" s="609" t="s">
        <v>95</v>
      </c>
      <c r="B7" s="610"/>
      <c r="C7" s="611"/>
      <c r="D7" s="615" t="s">
        <v>0</v>
      </c>
      <c r="E7" s="617" t="s">
        <v>13</v>
      </c>
      <c r="F7" s="602"/>
      <c r="G7" s="603"/>
      <c r="H7" s="603"/>
      <c r="I7" s="603"/>
      <c r="J7" s="657"/>
      <c r="K7" s="617" t="s">
        <v>4</v>
      </c>
      <c r="L7" s="602"/>
      <c r="M7" s="603"/>
      <c r="N7" s="603"/>
      <c r="O7" s="603"/>
      <c r="P7" s="604"/>
      <c r="Q7" s="602" t="s">
        <v>5</v>
      </c>
      <c r="R7" s="602"/>
      <c r="S7" s="603"/>
      <c r="T7" s="603"/>
      <c r="U7" s="603"/>
      <c r="V7" s="604"/>
      <c r="W7" s="601" t="s">
        <v>334</v>
      </c>
      <c r="X7" s="602"/>
      <c r="Y7" s="603"/>
      <c r="Z7" s="603"/>
      <c r="AA7" s="603"/>
      <c r="AB7" s="604"/>
    </row>
    <row r="8" spans="1:28" s="148" customFormat="1" ht="15.75" customHeight="1" x14ac:dyDescent="0.15">
      <c r="A8" s="612"/>
      <c r="B8" s="613"/>
      <c r="C8" s="614"/>
      <c r="D8" s="616"/>
      <c r="E8" s="585" t="s">
        <v>335</v>
      </c>
      <c r="F8" s="586"/>
      <c r="G8" s="586"/>
      <c r="H8" s="587"/>
      <c r="I8" s="149" t="s">
        <v>157</v>
      </c>
      <c r="J8" s="150" t="s">
        <v>6</v>
      </c>
      <c r="K8" s="585" t="s">
        <v>335</v>
      </c>
      <c r="L8" s="586"/>
      <c r="M8" s="586"/>
      <c r="N8" s="587"/>
      <c r="O8" s="260" t="s">
        <v>157</v>
      </c>
      <c r="P8" s="150" t="s">
        <v>6</v>
      </c>
      <c r="Q8" s="585" t="s">
        <v>335</v>
      </c>
      <c r="R8" s="586"/>
      <c r="S8" s="586"/>
      <c r="T8" s="587"/>
      <c r="U8" s="260" t="s">
        <v>157</v>
      </c>
      <c r="V8" s="150" t="s">
        <v>6</v>
      </c>
      <c r="W8" s="585" t="s">
        <v>335</v>
      </c>
      <c r="X8" s="586"/>
      <c r="Y8" s="586"/>
      <c r="Z8" s="587"/>
      <c r="AA8" s="260" t="s">
        <v>157</v>
      </c>
      <c r="AB8" s="150" t="s">
        <v>6</v>
      </c>
    </row>
    <row r="9" spans="1:28" s="275" customFormat="1" ht="15.75" customHeight="1" x14ac:dyDescent="0.15">
      <c r="A9" s="579" t="s">
        <v>50</v>
      </c>
      <c r="B9" s="651"/>
      <c r="C9" s="276"/>
      <c r="D9" s="649" t="s">
        <v>49</v>
      </c>
      <c r="E9" s="458"/>
      <c r="F9" s="448"/>
      <c r="G9" s="459" t="s">
        <v>132</v>
      </c>
      <c r="H9" s="460"/>
      <c r="I9" s="451"/>
      <c r="J9" s="461"/>
      <c r="K9" s="445" t="s">
        <v>432</v>
      </c>
      <c r="L9" s="224"/>
      <c r="M9" s="443"/>
      <c r="N9" s="443"/>
      <c r="O9" s="278"/>
      <c r="P9" s="96"/>
      <c r="Q9" s="445" t="s">
        <v>432</v>
      </c>
      <c r="R9" s="224"/>
      <c r="S9" s="277"/>
      <c r="T9" s="277"/>
      <c r="U9" s="278"/>
      <c r="V9" s="96"/>
      <c r="W9" s="14"/>
      <c r="X9" s="5"/>
      <c r="Y9" s="15"/>
      <c r="Z9" s="15"/>
      <c r="AA9" s="16"/>
      <c r="AB9" s="97"/>
    </row>
    <row r="10" spans="1:28" s="275" customFormat="1" ht="13.5" customHeight="1" x14ac:dyDescent="0.15">
      <c r="A10" s="653"/>
      <c r="B10" s="654"/>
      <c r="C10" s="279"/>
      <c r="D10" s="650"/>
      <c r="E10" s="462" t="s">
        <v>430</v>
      </c>
      <c r="F10" s="463"/>
      <c r="G10" s="464"/>
      <c r="H10" s="465"/>
      <c r="I10" s="466"/>
      <c r="J10" s="467"/>
      <c r="K10" s="237" t="s">
        <v>431</v>
      </c>
      <c r="L10" s="65"/>
      <c r="M10" s="23"/>
      <c r="N10" s="23"/>
      <c r="O10" s="93"/>
      <c r="P10" s="444"/>
      <c r="Q10" s="237" t="s">
        <v>442</v>
      </c>
      <c r="R10" s="65"/>
      <c r="S10" s="234"/>
      <c r="T10" s="234"/>
      <c r="U10" s="93"/>
      <c r="V10" s="444"/>
      <c r="W10" s="6"/>
      <c r="X10" s="7"/>
      <c r="Y10" s="432"/>
      <c r="Z10" s="432"/>
      <c r="AA10" s="98"/>
      <c r="AB10" s="99"/>
    </row>
    <row r="11" spans="1:28" s="275" customFormat="1" ht="20.25" customHeight="1" x14ac:dyDescent="0.15">
      <c r="A11" s="653"/>
      <c r="B11" s="654"/>
      <c r="C11" s="279"/>
      <c r="D11" s="280" t="s">
        <v>74</v>
      </c>
      <c r="E11" s="468" t="s">
        <v>118</v>
      </c>
      <c r="F11" s="469"/>
      <c r="G11" s="470" t="s">
        <v>135</v>
      </c>
      <c r="H11" s="471" t="s">
        <v>404</v>
      </c>
      <c r="I11" s="472"/>
      <c r="J11" s="473"/>
      <c r="K11" s="17"/>
      <c r="L11" s="8"/>
      <c r="M11" s="9"/>
      <c r="N11" s="9"/>
      <c r="O11" s="10"/>
      <c r="P11" s="95"/>
      <c r="Q11" s="103" t="s">
        <v>93</v>
      </c>
      <c r="R11" s="440"/>
      <c r="S11" s="381" t="s">
        <v>135</v>
      </c>
      <c r="T11" s="401" t="s">
        <v>125</v>
      </c>
      <c r="U11" s="441">
        <v>110</v>
      </c>
      <c r="V11" s="442"/>
      <c r="W11" s="12"/>
      <c r="X11" s="10"/>
      <c r="Y11" s="98"/>
      <c r="Z11" s="98"/>
      <c r="AA11" s="98"/>
      <c r="AB11" s="99"/>
    </row>
    <row r="12" spans="1:28" s="275" customFormat="1" ht="15.75" customHeight="1" x14ac:dyDescent="0.15">
      <c r="A12" s="397" t="s">
        <v>89</v>
      </c>
      <c r="B12" s="574">
        <f>SUM(I12,U12)</f>
        <v>110</v>
      </c>
      <c r="C12" s="574"/>
      <c r="D12" s="403">
        <f>SUM(J12,V12)</f>
        <v>0</v>
      </c>
      <c r="E12" s="474"/>
      <c r="F12" s="475"/>
      <c r="G12" s="476"/>
      <c r="H12" s="477" t="s">
        <v>159</v>
      </c>
      <c r="I12" s="478">
        <f>SUM(I9,I11)</f>
        <v>0</v>
      </c>
      <c r="J12" s="479">
        <f>SUM(J9,J11)</f>
        <v>0</v>
      </c>
      <c r="K12" s="281"/>
      <c r="L12" s="282"/>
      <c r="M12" s="283"/>
      <c r="N12" s="283"/>
      <c r="O12" s="284"/>
      <c r="P12" s="285"/>
      <c r="Q12" s="172"/>
      <c r="R12" s="173"/>
      <c r="S12" s="388"/>
      <c r="T12" s="402" t="s">
        <v>159</v>
      </c>
      <c r="U12" s="408">
        <f>U11</f>
        <v>110</v>
      </c>
      <c r="V12" s="412">
        <f>V11</f>
        <v>0</v>
      </c>
      <c r="W12" s="286"/>
      <c r="X12" s="284"/>
      <c r="Y12" s="287"/>
      <c r="Z12" s="287"/>
      <c r="AA12" s="287"/>
      <c r="AB12" s="288"/>
    </row>
    <row r="13" spans="1:28" s="275" customFormat="1" ht="15.75" customHeight="1" x14ac:dyDescent="0.15">
      <c r="A13" s="579" t="s">
        <v>21</v>
      </c>
      <c r="B13" s="651"/>
      <c r="C13" s="276"/>
      <c r="D13" s="289"/>
      <c r="E13" s="458" t="s">
        <v>118</v>
      </c>
      <c r="F13" s="480"/>
      <c r="G13" s="449" t="s">
        <v>136</v>
      </c>
      <c r="H13" s="460"/>
      <c r="I13" s="451"/>
      <c r="J13" s="481"/>
      <c r="K13" s="264" t="s">
        <v>98</v>
      </c>
      <c r="L13" s="290"/>
      <c r="M13" s="377" t="s">
        <v>152</v>
      </c>
      <c r="N13" s="400" t="s">
        <v>407</v>
      </c>
      <c r="O13" s="404">
        <v>570</v>
      </c>
      <c r="P13" s="2"/>
      <c r="Q13" s="13"/>
      <c r="R13" s="3"/>
      <c r="S13" s="4"/>
      <c r="T13" s="4"/>
      <c r="U13" s="5"/>
      <c r="V13" s="94"/>
      <c r="W13" s="14"/>
      <c r="X13" s="5"/>
      <c r="Y13" s="15"/>
      <c r="Z13" s="15"/>
      <c r="AA13" s="16"/>
      <c r="AB13" s="97"/>
    </row>
    <row r="14" spans="1:28" s="275" customFormat="1" ht="15.75" customHeight="1" x14ac:dyDescent="0.15">
      <c r="A14" s="653"/>
      <c r="B14" s="654"/>
      <c r="C14" s="279"/>
      <c r="D14" s="291"/>
      <c r="E14" s="482" t="s">
        <v>332</v>
      </c>
      <c r="F14" s="483"/>
      <c r="G14" s="449" t="s">
        <v>137</v>
      </c>
      <c r="H14" s="455" t="s">
        <v>133</v>
      </c>
      <c r="I14" s="456"/>
      <c r="J14" s="481"/>
      <c r="K14" s="165"/>
      <c r="L14" s="11"/>
      <c r="M14" s="377" t="s">
        <v>138</v>
      </c>
      <c r="N14" s="379" t="s">
        <v>407</v>
      </c>
      <c r="O14" s="386">
        <v>90</v>
      </c>
      <c r="P14" s="2"/>
      <c r="Q14" s="17"/>
      <c r="R14" s="8"/>
      <c r="S14" s="9"/>
      <c r="T14" s="9"/>
      <c r="U14" s="7"/>
      <c r="V14" s="105"/>
      <c r="W14" s="6"/>
      <c r="X14" s="7"/>
      <c r="Y14" s="98"/>
      <c r="Z14" s="98"/>
      <c r="AA14" s="98"/>
      <c r="AB14" s="99"/>
    </row>
    <row r="15" spans="1:28" s="275" customFormat="1" ht="15.75" customHeight="1" x14ac:dyDescent="0.15">
      <c r="A15" s="653"/>
      <c r="B15" s="654"/>
      <c r="C15" s="279"/>
      <c r="D15" s="251"/>
      <c r="E15" s="453"/>
      <c r="F15" s="454"/>
      <c r="G15" s="449" t="s">
        <v>138</v>
      </c>
      <c r="H15" s="455"/>
      <c r="I15" s="456"/>
      <c r="J15" s="481"/>
      <c r="K15" s="100"/>
      <c r="L15" s="18"/>
      <c r="M15" s="19"/>
      <c r="N15" s="19"/>
      <c r="O15" s="20"/>
      <c r="P15" s="101"/>
      <c r="Q15" s="17"/>
      <c r="R15" s="8"/>
      <c r="S15" s="9"/>
      <c r="T15" s="9"/>
      <c r="U15" s="10"/>
      <c r="V15" s="95"/>
      <c r="W15" s="12"/>
      <c r="X15" s="10"/>
      <c r="Y15" s="98"/>
      <c r="Z15" s="98"/>
      <c r="AA15" s="98"/>
      <c r="AB15" s="99"/>
    </row>
    <row r="16" spans="1:28" s="275" customFormat="1" ht="15.75" customHeight="1" x14ac:dyDescent="0.15">
      <c r="A16" s="653"/>
      <c r="B16" s="654"/>
      <c r="C16" s="279"/>
      <c r="D16" s="291"/>
      <c r="E16" s="453" t="s">
        <v>101</v>
      </c>
      <c r="F16" s="454"/>
      <c r="G16" s="449" t="s">
        <v>139</v>
      </c>
      <c r="H16" s="455" t="s">
        <v>133</v>
      </c>
      <c r="I16" s="456"/>
      <c r="J16" s="481"/>
      <c r="K16" s="102"/>
      <c r="L16" s="21"/>
      <c r="M16" s="9"/>
      <c r="N16" s="9"/>
      <c r="O16" s="10"/>
      <c r="P16" s="95"/>
      <c r="Q16" s="17"/>
      <c r="R16" s="8"/>
      <c r="S16" s="9"/>
      <c r="T16" s="9"/>
      <c r="U16" s="10"/>
      <c r="V16" s="95"/>
      <c r="W16" s="12"/>
      <c r="X16" s="10"/>
      <c r="Y16" s="98"/>
      <c r="Z16" s="98"/>
      <c r="AA16" s="98"/>
      <c r="AB16" s="99"/>
    </row>
    <row r="17" spans="1:28" s="275" customFormat="1" ht="15.75" customHeight="1" x14ac:dyDescent="0.15">
      <c r="A17" s="653"/>
      <c r="B17" s="654"/>
      <c r="C17" s="279"/>
      <c r="D17" s="292"/>
      <c r="E17" s="453"/>
      <c r="F17" s="454"/>
      <c r="G17" s="449" t="s">
        <v>140</v>
      </c>
      <c r="H17" s="455" t="s">
        <v>405</v>
      </c>
      <c r="I17" s="456"/>
      <c r="J17" s="481"/>
      <c r="K17" s="103"/>
      <c r="L17" s="22"/>
      <c r="M17" s="23"/>
      <c r="N17" s="23"/>
      <c r="O17" s="24"/>
      <c r="P17" s="104"/>
      <c r="Q17" s="17"/>
      <c r="R17" s="8"/>
      <c r="S17" s="9"/>
      <c r="T17" s="9"/>
      <c r="U17" s="10"/>
      <c r="V17" s="95"/>
      <c r="W17" s="12"/>
      <c r="X17" s="10"/>
      <c r="Y17" s="98"/>
      <c r="Z17" s="98"/>
      <c r="AA17" s="98"/>
      <c r="AB17" s="99"/>
    </row>
    <row r="18" spans="1:28" s="275" customFormat="1" ht="15.75" customHeight="1" x14ac:dyDescent="0.15">
      <c r="A18" s="397" t="s">
        <v>89</v>
      </c>
      <c r="B18" s="574">
        <f>SUM(I18,O18)</f>
        <v>660</v>
      </c>
      <c r="C18" s="574"/>
      <c r="D18" s="403">
        <f>SUM(J18,P18)</f>
        <v>0</v>
      </c>
      <c r="E18" s="474"/>
      <c r="F18" s="475"/>
      <c r="G18" s="476"/>
      <c r="H18" s="477" t="s">
        <v>159</v>
      </c>
      <c r="I18" s="484">
        <f>SUM(I13:I17)</f>
        <v>0</v>
      </c>
      <c r="J18" s="485">
        <f>SUM(J13:J17)</f>
        <v>0</v>
      </c>
      <c r="K18" s="172"/>
      <c r="L18" s="173"/>
      <c r="M18" s="388"/>
      <c r="N18" s="402" t="s">
        <v>159</v>
      </c>
      <c r="O18" s="405">
        <f>SUM(O13:O14)</f>
        <v>660</v>
      </c>
      <c r="P18" s="413">
        <f>SUM(P13:P14)</f>
        <v>0</v>
      </c>
      <c r="Q18" s="293"/>
      <c r="R18" s="294"/>
      <c r="S18" s="295"/>
      <c r="T18" s="295"/>
      <c r="U18" s="284"/>
      <c r="V18" s="285"/>
      <c r="W18" s="286"/>
      <c r="X18" s="284"/>
      <c r="Y18" s="287"/>
      <c r="Z18" s="287"/>
      <c r="AA18" s="287"/>
      <c r="AB18" s="288"/>
    </row>
    <row r="19" spans="1:28" s="275" customFormat="1" ht="15.75" customHeight="1" x14ac:dyDescent="0.15">
      <c r="A19" s="579" t="s">
        <v>77</v>
      </c>
      <c r="B19" s="651"/>
      <c r="C19" s="652"/>
      <c r="D19" s="296" t="s">
        <v>79</v>
      </c>
      <c r="E19" s="458"/>
      <c r="F19" s="480"/>
      <c r="G19" s="449" t="s">
        <v>141</v>
      </c>
      <c r="H19" s="460" t="s">
        <v>404</v>
      </c>
      <c r="I19" s="451"/>
      <c r="J19" s="481"/>
      <c r="K19" s="106"/>
      <c r="L19" s="107"/>
      <c r="M19" s="4"/>
      <c r="N19" s="4"/>
      <c r="O19" s="108"/>
      <c r="P19" s="110"/>
      <c r="Q19" s="25" t="s">
        <v>416</v>
      </c>
      <c r="R19" s="26"/>
      <c r="S19" s="26"/>
      <c r="T19" s="26"/>
      <c r="U19" s="26"/>
      <c r="V19" s="131"/>
      <c r="W19" s="38"/>
      <c r="X19" s="16"/>
      <c r="Y19" s="16"/>
      <c r="Z19" s="16"/>
      <c r="AA19" s="16"/>
      <c r="AB19" s="97"/>
    </row>
    <row r="20" spans="1:28" s="275" customFormat="1" ht="15.75" customHeight="1" x14ac:dyDescent="0.15">
      <c r="A20" s="653"/>
      <c r="B20" s="654"/>
      <c r="C20" s="655"/>
      <c r="D20" s="297" t="s">
        <v>35</v>
      </c>
      <c r="E20" s="453" t="s">
        <v>102</v>
      </c>
      <c r="F20" s="454"/>
      <c r="G20" s="449" t="s">
        <v>142</v>
      </c>
      <c r="H20" s="455" t="s">
        <v>133</v>
      </c>
      <c r="I20" s="456"/>
      <c r="J20" s="481"/>
      <c r="K20" s="102"/>
      <c r="L20" s="21"/>
      <c r="M20" s="9"/>
      <c r="N20" s="9"/>
      <c r="O20" s="109"/>
      <c r="P20" s="111"/>
      <c r="Q20" s="27"/>
      <c r="R20" s="28"/>
      <c r="S20" s="98"/>
      <c r="T20" s="98"/>
      <c r="U20" s="98"/>
      <c r="V20" s="99"/>
      <c r="W20" s="29"/>
      <c r="X20" s="98"/>
      <c r="Y20" s="98"/>
      <c r="Z20" s="98"/>
      <c r="AA20" s="98"/>
      <c r="AB20" s="99"/>
    </row>
    <row r="21" spans="1:28" s="275" customFormat="1" ht="15.75" customHeight="1" x14ac:dyDescent="0.15">
      <c r="A21" s="653"/>
      <c r="B21" s="654"/>
      <c r="C21" s="655"/>
      <c r="D21" s="297" t="s">
        <v>36</v>
      </c>
      <c r="E21" s="453"/>
      <c r="F21" s="454"/>
      <c r="G21" s="449" t="s">
        <v>143</v>
      </c>
      <c r="H21" s="455" t="s">
        <v>133</v>
      </c>
      <c r="I21" s="456"/>
      <c r="J21" s="481"/>
      <c r="K21" s="103"/>
      <c r="L21" s="22"/>
      <c r="M21" s="23"/>
      <c r="N21" s="23"/>
      <c r="O21" s="30"/>
      <c r="P21" s="112"/>
      <c r="Q21" s="31"/>
      <c r="R21" s="32"/>
      <c r="S21" s="33"/>
      <c r="T21" s="33"/>
      <c r="U21" s="33"/>
      <c r="V21" s="113"/>
      <c r="W21" s="34"/>
      <c r="X21" s="33"/>
      <c r="Y21" s="33"/>
      <c r="Z21" s="33"/>
      <c r="AA21" s="33"/>
      <c r="AB21" s="113"/>
    </row>
    <row r="22" spans="1:28" s="275" customFormat="1" ht="13.5" customHeight="1" x14ac:dyDescent="0.15">
      <c r="A22" s="653"/>
      <c r="B22" s="654"/>
      <c r="C22" s="655"/>
      <c r="D22" s="298" t="s">
        <v>80</v>
      </c>
      <c r="E22" s="462" t="s">
        <v>415</v>
      </c>
      <c r="F22" s="486"/>
      <c r="G22" s="487"/>
      <c r="H22" s="487"/>
      <c r="I22" s="488"/>
      <c r="J22" s="489"/>
      <c r="K22" s="237" t="s">
        <v>415</v>
      </c>
      <c r="L22" s="299"/>
      <c r="M22" s="299"/>
      <c r="N22" s="299"/>
      <c r="O22" s="299"/>
      <c r="P22" s="300"/>
      <c r="Q22" s="237" t="s">
        <v>415</v>
      </c>
      <c r="R22" s="299"/>
      <c r="S22" s="299"/>
      <c r="T22" s="299"/>
      <c r="U22" s="299"/>
      <c r="V22" s="300"/>
      <c r="W22" s="237" t="s">
        <v>415</v>
      </c>
      <c r="X22" s="299"/>
      <c r="Y22" s="299"/>
      <c r="Z22" s="299"/>
      <c r="AA22" s="299"/>
      <c r="AB22" s="300"/>
    </row>
    <row r="23" spans="1:28" s="275" customFormat="1" ht="15.75" customHeight="1" x14ac:dyDescent="0.15">
      <c r="A23" s="397" t="s">
        <v>89</v>
      </c>
      <c r="B23" s="574">
        <f>I23</f>
        <v>0</v>
      </c>
      <c r="C23" s="574"/>
      <c r="D23" s="403">
        <f>J23</f>
        <v>0</v>
      </c>
      <c r="E23" s="474"/>
      <c r="F23" s="475"/>
      <c r="G23" s="476"/>
      <c r="H23" s="477" t="s">
        <v>159</v>
      </c>
      <c r="I23" s="490">
        <f>SUM(I19:I21)</f>
        <v>0</v>
      </c>
      <c r="J23" s="491">
        <f>SUM(J19:J21)</f>
        <v>0</v>
      </c>
      <c r="K23" s="301"/>
      <c r="L23" s="302"/>
      <c r="M23" s="303"/>
      <c r="N23" s="303"/>
      <c r="O23" s="303"/>
      <c r="P23" s="304"/>
      <c r="Q23" s="305"/>
      <c r="R23" s="306"/>
      <c r="S23" s="303"/>
      <c r="T23" s="303"/>
      <c r="U23" s="303"/>
      <c r="V23" s="304"/>
      <c r="W23" s="307"/>
      <c r="X23" s="308"/>
      <c r="Y23" s="303"/>
      <c r="Z23" s="303"/>
      <c r="AA23" s="303"/>
      <c r="AB23" s="309"/>
    </row>
    <row r="24" spans="1:28" s="275" customFormat="1" ht="15.75" customHeight="1" x14ac:dyDescent="0.15">
      <c r="A24" s="579" t="s">
        <v>24</v>
      </c>
      <c r="B24" s="651"/>
      <c r="C24" s="276"/>
      <c r="D24" s="310"/>
      <c r="E24" s="458"/>
      <c r="F24" s="480"/>
      <c r="G24" s="449" t="s">
        <v>144</v>
      </c>
      <c r="H24" s="460" t="s">
        <v>406</v>
      </c>
      <c r="I24" s="451"/>
      <c r="J24" s="481"/>
      <c r="K24" s="311"/>
      <c r="L24" s="67"/>
      <c r="M24" s="245"/>
      <c r="N24" s="245"/>
      <c r="O24" s="180"/>
      <c r="P24" s="94"/>
      <c r="Q24" s="312"/>
      <c r="R24" s="313"/>
      <c r="S24" s="377" t="s">
        <v>154</v>
      </c>
      <c r="T24" s="400"/>
      <c r="U24" s="404">
        <v>880</v>
      </c>
      <c r="V24" s="2"/>
      <c r="W24" s="314"/>
      <c r="X24" s="315"/>
      <c r="Y24" s="377" t="s">
        <v>156</v>
      </c>
      <c r="Z24" s="400" t="s">
        <v>134</v>
      </c>
      <c r="AA24" s="404">
        <v>480</v>
      </c>
      <c r="AB24" s="2"/>
    </row>
    <row r="25" spans="1:28" s="275" customFormat="1" ht="15.75" customHeight="1" x14ac:dyDescent="0.15">
      <c r="A25" s="653"/>
      <c r="B25" s="654"/>
      <c r="C25" s="279"/>
      <c r="D25" s="316"/>
      <c r="E25" s="453"/>
      <c r="F25" s="454"/>
      <c r="G25" s="449" t="s">
        <v>145</v>
      </c>
      <c r="H25" s="455" t="s">
        <v>404</v>
      </c>
      <c r="I25" s="456"/>
      <c r="J25" s="481"/>
      <c r="K25" s="114"/>
      <c r="L25" s="36"/>
      <c r="M25" s="9"/>
      <c r="N25" s="9"/>
      <c r="O25" s="7"/>
      <c r="P25" s="105"/>
      <c r="Q25" s="88"/>
      <c r="R25" s="35"/>
      <c r="S25" s="35"/>
      <c r="T25" s="35"/>
      <c r="U25" s="83"/>
      <c r="V25" s="116"/>
      <c r="W25" s="117"/>
      <c r="X25" s="118"/>
      <c r="Y25" s="19"/>
      <c r="Z25" s="19"/>
      <c r="AA25" s="20"/>
      <c r="AB25" s="119"/>
    </row>
    <row r="26" spans="1:28" s="275" customFormat="1" ht="15.75" customHeight="1" x14ac:dyDescent="0.15">
      <c r="A26" s="653"/>
      <c r="B26" s="654"/>
      <c r="C26" s="279"/>
      <c r="D26" s="191" t="s">
        <v>88</v>
      </c>
      <c r="E26" s="453"/>
      <c r="F26" s="454"/>
      <c r="G26" s="449" t="s">
        <v>146</v>
      </c>
      <c r="H26" s="455" t="s">
        <v>405</v>
      </c>
      <c r="I26" s="456"/>
      <c r="J26" s="481"/>
      <c r="K26" s="114"/>
      <c r="L26" s="36"/>
      <c r="M26" s="9"/>
      <c r="N26" s="9"/>
      <c r="O26" s="10"/>
      <c r="P26" s="115"/>
      <c r="Q26" s="317"/>
      <c r="R26" s="318"/>
      <c r="S26" s="381" t="s">
        <v>155</v>
      </c>
      <c r="T26" s="401" t="s">
        <v>129</v>
      </c>
      <c r="U26" s="407">
        <v>50</v>
      </c>
      <c r="V26" s="87"/>
      <c r="W26" s="34"/>
      <c r="X26" s="33"/>
      <c r="Y26" s="23"/>
      <c r="Z26" s="23"/>
      <c r="AA26" s="55"/>
      <c r="AB26" s="113"/>
    </row>
    <row r="27" spans="1:28" s="275" customFormat="1" ht="15.75" customHeight="1" x14ac:dyDescent="0.15">
      <c r="A27" s="397" t="s">
        <v>89</v>
      </c>
      <c r="B27" s="574">
        <f>SUM(I27,AA27,U27)</f>
        <v>1410</v>
      </c>
      <c r="C27" s="574"/>
      <c r="D27" s="403">
        <f>SUM(J27,V27,AB27)</f>
        <v>0</v>
      </c>
      <c r="E27" s="474"/>
      <c r="F27" s="475"/>
      <c r="G27" s="476"/>
      <c r="H27" s="477" t="s">
        <v>159</v>
      </c>
      <c r="I27" s="478">
        <f>SUM(I24:I26)</f>
        <v>0</v>
      </c>
      <c r="J27" s="479">
        <f>SUM(J24:J26)</f>
        <v>0</v>
      </c>
      <c r="K27" s="293"/>
      <c r="L27" s="294"/>
      <c r="M27" s="295"/>
      <c r="N27" s="295"/>
      <c r="O27" s="225"/>
      <c r="P27" s="319"/>
      <c r="Q27" s="174"/>
      <c r="R27" s="175"/>
      <c r="S27" s="391"/>
      <c r="T27" s="402" t="s">
        <v>159</v>
      </c>
      <c r="U27" s="408">
        <f>U24+U26</f>
        <v>930</v>
      </c>
      <c r="V27" s="414">
        <f>V24+V26</f>
        <v>0</v>
      </c>
      <c r="W27" s="172"/>
      <c r="X27" s="173"/>
      <c r="Y27" s="388"/>
      <c r="Z27" s="402" t="s">
        <v>159</v>
      </c>
      <c r="AA27" s="408">
        <f>AA24</f>
        <v>480</v>
      </c>
      <c r="AB27" s="415">
        <f>AB24</f>
        <v>0</v>
      </c>
    </row>
    <row r="28" spans="1:28" s="275" customFormat="1" ht="15.75" customHeight="1" x14ac:dyDescent="0.15">
      <c r="A28" s="579" t="s">
        <v>78</v>
      </c>
      <c r="B28" s="651"/>
      <c r="C28" s="659" t="s">
        <v>197</v>
      </c>
      <c r="D28" s="226" t="s">
        <v>198</v>
      </c>
      <c r="E28" s="458" t="s">
        <v>103</v>
      </c>
      <c r="F28" s="480"/>
      <c r="G28" s="449" t="s">
        <v>151</v>
      </c>
      <c r="H28" s="460"/>
      <c r="I28" s="451"/>
      <c r="J28" s="492"/>
      <c r="K28" s="320"/>
      <c r="L28" s="321"/>
      <c r="M28" s="399" t="s">
        <v>153</v>
      </c>
      <c r="N28" s="400" t="s">
        <v>407</v>
      </c>
      <c r="O28" s="404">
        <v>100</v>
      </c>
      <c r="P28" s="37"/>
      <c r="Q28" s="120"/>
      <c r="R28" s="4"/>
      <c r="S28" s="16"/>
      <c r="T28" s="16"/>
      <c r="U28" s="16"/>
      <c r="V28" s="97"/>
      <c r="W28" s="38"/>
      <c r="X28" s="16"/>
      <c r="Y28" s="4"/>
      <c r="Z28" s="4"/>
      <c r="AA28" s="5"/>
      <c r="AB28" s="122"/>
    </row>
    <row r="29" spans="1:28" s="275" customFormat="1" ht="15.75" customHeight="1" x14ac:dyDescent="0.15">
      <c r="A29" s="653"/>
      <c r="B29" s="654"/>
      <c r="C29" s="660"/>
      <c r="D29" s="322" t="s">
        <v>199</v>
      </c>
      <c r="E29" s="482"/>
      <c r="F29" s="483"/>
      <c r="G29" s="449" t="s">
        <v>150</v>
      </c>
      <c r="H29" s="471"/>
      <c r="I29" s="456"/>
      <c r="J29" s="492"/>
      <c r="K29" s="242"/>
      <c r="L29" s="40"/>
      <c r="M29" s="9"/>
      <c r="N29" s="9"/>
      <c r="O29" s="7"/>
      <c r="P29" s="111"/>
      <c r="Q29" s="242"/>
      <c r="R29" s="9"/>
      <c r="S29" s="98"/>
      <c r="T29" s="98"/>
      <c r="U29" s="98"/>
      <c r="V29" s="99"/>
      <c r="W29" s="242"/>
      <c r="X29" s="98"/>
      <c r="Y29" s="9"/>
      <c r="Z29" s="9"/>
      <c r="AA29" s="7"/>
      <c r="AB29" s="99"/>
    </row>
    <row r="30" spans="1:28" s="275" customFormat="1" ht="15.75" customHeight="1" x14ac:dyDescent="0.15">
      <c r="A30" s="653"/>
      <c r="B30" s="654"/>
      <c r="C30" s="661"/>
      <c r="D30" s="322" t="s">
        <v>3</v>
      </c>
      <c r="E30" s="493" t="s">
        <v>104</v>
      </c>
      <c r="F30" s="494"/>
      <c r="G30" s="449" t="s">
        <v>149</v>
      </c>
      <c r="H30" s="455" t="s">
        <v>405</v>
      </c>
      <c r="I30" s="456"/>
      <c r="J30" s="492"/>
      <c r="K30" s="39"/>
      <c r="L30" s="40"/>
      <c r="M30" s="9"/>
      <c r="N30" s="9"/>
      <c r="O30" s="109"/>
      <c r="P30" s="111"/>
      <c r="Q30" s="121"/>
      <c r="R30" s="9"/>
      <c r="S30" s="98"/>
      <c r="T30" s="98"/>
      <c r="U30" s="98"/>
      <c r="V30" s="99"/>
      <c r="W30" s="29"/>
      <c r="X30" s="98"/>
      <c r="Y30" s="98"/>
      <c r="Z30" s="98"/>
      <c r="AA30" s="98"/>
      <c r="AB30" s="99"/>
    </row>
    <row r="31" spans="1:28" s="275" customFormat="1" ht="15.75" customHeight="1" x14ac:dyDescent="0.15">
      <c r="A31" s="653"/>
      <c r="B31" s="654"/>
      <c r="C31" s="279"/>
      <c r="D31" s="323" t="s">
        <v>106</v>
      </c>
      <c r="E31" s="453"/>
      <c r="F31" s="454"/>
      <c r="G31" s="449" t="s">
        <v>147</v>
      </c>
      <c r="H31" s="495" t="s">
        <v>405</v>
      </c>
      <c r="I31" s="456"/>
      <c r="J31" s="492"/>
      <c r="K31" s="39"/>
      <c r="L31" s="40"/>
      <c r="M31" s="9"/>
      <c r="N31" s="9"/>
      <c r="O31" s="109"/>
      <c r="P31" s="111"/>
      <c r="Q31" s="121"/>
      <c r="R31" s="9"/>
      <c r="S31" s="98"/>
      <c r="T31" s="98"/>
      <c r="U31" s="98"/>
      <c r="V31" s="99"/>
      <c r="W31" s="29"/>
      <c r="X31" s="98"/>
      <c r="Y31" s="98"/>
      <c r="Z31" s="98"/>
      <c r="AA31" s="98"/>
      <c r="AB31" s="99"/>
    </row>
    <row r="32" spans="1:28" s="275" customFormat="1" ht="15.75" customHeight="1" x14ac:dyDescent="0.15">
      <c r="A32" s="653"/>
      <c r="B32" s="654"/>
      <c r="C32" s="279"/>
      <c r="D32" s="298" t="s">
        <v>81</v>
      </c>
      <c r="E32" s="496"/>
      <c r="F32" s="497"/>
      <c r="G32" s="449" t="s">
        <v>148</v>
      </c>
      <c r="H32" s="455" t="s">
        <v>133</v>
      </c>
      <c r="I32" s="456"/>
      <c r="J32" s="498"/>
      <c r="K32" s="324"/>
      <c r="L32" s="325"/>
      <c r="M32" s="326"/>
      <c r="N32" s="326"/>
      <c r="O32" s="326"/>
      <c r="P32" s="327"/>
      <c r="Q32" s="328"/>
      <c r="R32" s="69"/>
      <c r="S32" s="329"/>
      <c r="T32" s="329"/>
      <c r="U32" s="329"/>
      <c r="V32" s="330"/>
      <c r="W32" s="331"/>
      <c r="X32" s="243"/>
      <c r="Y32" s="329"/>
      <c r="Z32" s="329"/>
      <c r="AA32" s="329"/>
      <c r="AB32" s="330"/>
    </row>
    <row r="33" spans="1:28" s="275" customFormat="1" ht="15.75" customHeight="1" x14ac:dyDescent="0.15">
      <c r="A33" s="397" t="s">
        <v>89</v>
      </c>
      <c r="B33" s="574">
        <f>SUM(I33,O33)</f>
        <v>100</v>
      </c>
      <c r="C33" s="574"/>
      <c r="D33" s="398">
        <f>SUM(J33,P33)</f>
        <v>0</v>
      </c>
      <c r="E33" s="474"/>
      <c r="F33" s="475"/>
      <c r="G33" s="476"/>
      <c r="H33" s="477" t="s">
        <v>159</v>
      </c>
      <c r="I33" s="478">
        <f>SUM(I28:I32)</f>
        <v>0</v>
      </c>
      <c r="J33" s="499">
        <f>SUM(J28:J32)</f>
        <v>0</v>
      </c>
      <c r="K33" s="172"/>
      <c r="L33" s="173"/>
      <c r="M33" s="388"/>
      <c r="N33" s="402" t="s">
        <v>159</v>
      </c>
      <c r="O33" s="406">
        <f>O28</f>
        <v>100</v>
      </c>
      <c r="P33" s="414">
        <f>P28</f>
        <v>0</v>
      </c>
      <c r="Q33" s="332"/>
      <c r="R33" s="287"/>
      <c r="S33" s="256"/>
      <c r="T33" s="256"/>
      <c r="U33" s="333"/>
      <c r="V33" s="334"/>
      <c r="W33" s="335"/>
      <c r="X33" s="336"/>
      <c r="Y33" s="295"/>
      <c r="Z33" s="295"/>
      <c r="AA33" s="337"/>
      <c r="AB33" s="319"/>
    </row>
    <row r="34" spans="1:28" s="275" customFormat="1" ht="16.5" customHeight="1" x14ac:dyDescent="0.15">
      <c r="A34" s="212" t="s">
        <v>86</v>
      </c>
      <c r="B34" s="212"/>
      <c r="C34" s="212"/>
      <c r="D34" s="231"/>
      <c r="E34" s="9"/>
      <c r="F34" s="9"/>
      <c r="G34" s="9"/>
      <c r="H34" s="9"/>
      <c r="I34" s="9"/>
      <c r="J34" s="9"/>
      <c r="K34" s="9"/>
      <c r="L34" s="9"/>
      <c r="M34" s="9"/>
      <c r="N34" s="9"/>
      <c r="O34" s="9"/>
      <c r="P34" s="9"/>
      <c r="Q34" s="9"/>
      <c r="R34" s="9"/>
      <c r="S34" s="9"/>
      <c r="T34" s="9"/>
      <c r="U34" s="9"/>
      <c r="V34" s="98"/>
      <c r="W34" s="216"/>
      <c r="X34" s="217"/>
      <c r="Y34" s="395"/>
      <c r="Z34" s="395" t="s">
        <v>226</v>
      </c>
      <c r="AA34" s="409">
        <f>SUM(B12,B18,B23,B27,B33)</f>
        <v>2280</v>
      </c>
      <c r="AB34" s="416">
        <f>D33+D27+D23+D18+D12</f>
        <v>0</v>
      </c>
    </row>
    <row r="35" spans="1:28" s="339" customFormat="1" ht="9.75" customHeight="1" x14ac:dyDescent="0.15">
      <c r="A35" s="195" t="s">
        <v>111</v>
      </c>
      <c r="B35" s="195"/>
      <c r="C35" s="195"/>
      <c r="D35" s="338"/>
      <c r="G35" s="338"/>
      <c r="H35" s="195" t="s">
        <v>339</v>
      </c>
      <c r="J35" s="195"/>
      <c r="O35" s="195" t="s">
        <v>398</v>
      </c>
      <c r="R35" s="195"/>
    </row>
    <row r="36" spans="1:28" s="339" customFormat="1" ht="9.75" customHeight="1" x14ac:dyDescent="0.15">
      <c r="A36" s="195" t="s">
        <v>112</v>
      </c>
      <c r="B36" s="195"/>
      <c r="C36" s="195"/>
      <c r="D36" s="338"/>
      <c r="E36" s="195"/>
      <c r="F36" s="195"/>
      <c r="G36" s="193"/>
      <c r="H36" s="195" t="s">
        <v>100</v>
      </c>
      <c r="J36" s="195"/>
      <c r="O36" s="195" t="s">
        <v>116</v>
      </c>
      <c r="R36" s="195"/>
      <c r="S36" s="340"/>
      <c r="T36" s="340"/>
    </row>
    <row r="37" spans="1:28" s="339" customFormat="1" ht="9.75" customHeight="1" x14ac:dyDescent="0.15">
      <c r="A37" s="195" t="s">
        <v>113</v>
      </c>
      <c r="B37" s="195"/>
      <c r="C37" s="195"/>
      <c r="D37" s="193"/>
      <c r="G37" s="338"/>
      <c r="H37" s="195" t="s">
        <v>338</v>
      </c>
      <c r="J37" s="195"/>
      <c r="O37" s="195" t="s">
        <v>429</v>
      </c>
      <c r="Y37" s="195"/>
    </row>
    <row r="38" spans="1:28" s="275" customFormat="1" ht="9.75" customHeight="1" x14ac:dyDescent="0.15">
      <c r="A38" s="212" t="s">
        <v>403</v>
      </c>
      <c r="B38" s="212"/>
      <c r="C38" s="212"/>
      <c r="D38" s="231"/>
      <c r="E38" s="231"/>
      <c r="F38" s="231"/>
      <c r="G38" s="231"/>
      <c r="H38" s="231"/>
      <c r="I38" s="231"/>
      <c r="J38" s="231"/>
      <c r="K38" s="231"/>
      <c r="L38" s="231"/>
      <c r="M38" s="231"/>
      <c r="N38" s="231"/>
      <c r="O38" s="231"/>
      <c r="P38" s="231"/>
      <c r="Q38" s="231"/>
      <c r="R38" s="231"/>
      <c r="S38" s="231"/>
      <c r="T38" s="231"/>
      <c r="U38" s="231"/>
      <c r="V38" s="212"/>
      <c r="W38" s="215"/>
      <c r="X38" s="215"/>
      <c r="Y38" s="215"/>
      <c r="Z38" s="215"/>
      <c r="AA38" s="215"/>
      <c r="AB38" s="215"/>
    </row>
    <row r="39" spans="1:28" s="193" customFormat="1" ht="11.25" customHeight="1" x14ac:dyDescent="0.15">
      <c r="H39" s="194"/>
      <c r="N39" s="194"/>
      <c r="Q39" s="195"/>
      <c r="R39" s="195"/>
      <c r="T39" s="194"/>
      <c r="Z39" s="194"/>
    </row>
    <row r="40" spans="1:28" s="193" customFormat="1" ht="11.25" customHeight="1" x14ac:dyDescent="0.15">
      <c r="H40" s="194"/>
      <c r="J40" s="195"/>
      <c r="N40" s="194"/>
      <c r="P40" s="196"/>
      <c r="Q40" s="196"/>
      <c r="R40" s="196"/>
      <c r="T40" s="194"/>
      <c r="Z40" s="194"/>
    </row>
    <row r="41" spans="1:28" s="193" customFormat="1" ht="11.25" customHeight="1" x14ac:dyDescent="0.15">
      <c r="D41" s="195"/>
      <c r="H41" s="194"/>
      <c r="N41" s="194"/>
      <c r="T41" s="194"/>
      <c r="Z41" s="194"/>
    </row>
    <row r="42" spans="1:28" s="193" customFormat="1" ht="11.25" customHeight="1" x14ac:dyDescent="0.15">
      <c r="H42" s="194"/>
      <c r="J42" s="195"/>
      <c r="N42" s="194"/>
      <c r="T42" s="194"/>
      <c r="Z42" s="194"/>
    </row>
    <row r="43" spans="1:28" s="193" customFormat="1" ht="10.5" x14ac:dyDescent="0.15">
      <c r="H43" s="194"/>
      <c r="J43" s="195"/>
      <c r="N43" s="194"/>
      <c r="T43" s="194"/>
      <c r="Z43" s="194"/>
    </row>
    <row r="44" spans="1:28" s="193" customFormat="1" ht="10.5" x14ac:dyDescent="0.15">
      <c r="H44" s="194"/>
      <c r="J44" s="195"/>
      <c r="N44" s="194"/>
      <c r="T44" s="194"/>
      <c r="Z44" s="194"/>
    </row>
    <row r="45" spans="1:28" s="193" customFormat="1" ht="10.5" x14ac:dyDescent="0.15">
      <c r="H45" s="194"/>
      <c r="J45" s="195"/>
      <c r="M45" s="195"/>
      <c r="N45" s="194"/>
      <c r="O45" s="195"/>
      <c r="T45" s="194"/>
      <c r="Z45" s="194"/>
    </row>
    <row r="46" spans="1:28" s="193" customFormat="1" ht="10.5" x14ac:dyDescent="0.15">
      <c r="H46" s="194"/>
      <c r="J46" s="195"/>
      <c r="N46" s="194"/>
      <c r="T46" s="194"/>
      <c r="Z46" s="194"/>
    </row>
    <row r="47" spans="1:28" s="193" customFormat="1" ht="10.5" x14ac:dyDescent="0.15">
      <c r="H47" s="194"/>
      <c r="J47" s="195"/>
      <c r="N47" s="194"/>
      <c r="T47" s="194"/>
      <c r="Z47" s="194"/>
    </row>
    <row r="48" spans="1:28" s="193" customFormat="1" ht="10.5" x14ac:dyDescent="0.15">
      <c r="H48" s="194"/>
      <c r="J48" s="195"/>
      <c r="N48" s="194"/>
      <c r="T48" s="194"/>
      <c r="Z48" s="194"/>
    </row>
  </sheetData>
  <mergeCells count="48">
    <mergeCell ref="Y1:AB1"/>
    <mergeCell ref="AA5:AB5"/>
    <mergeCell ref="N3:P3"/>
    <mergeCell ref="Q3:V3"/>
    <mergeCell ref="AA3:AB3"/>
    <mergeCell ref="W5:Z5"/>
    <mergeCell ref="W4:Z4"/>
    <mergeCell ref="W3:Z3"/>
    <mergeCell ref="W8:Z8"/>
    <mergeCell ref="T6:V6"/>
    <mergeCell ref="B33:C33"/>
    <mergeCell ref="A3:B3"/>
    <mergeCell ref="A13:B17"/>
    <mergeCell ref="A24:B26"/>
    <mergeCell ref="A28:B32"/>
    <mergeCell ref="B12:C12"/>
    <mergeCell ref="B27:C27"/>
    <mergeCell ref="A7:C8"/>
    <mergeCell ref="D7:D8"/>
    <mergeCell ref="E7:J7"/>
    <mergeCell ref="E8:H8"/>
    <mergeCell ref="A4:B4"/>
    <mergeCell ref="Q6:S6"/>
    <mergeCell ref="C28:C30"/>
    <mergeCell ref="AA6:AB6"/>
    <mergeCell ref="K7:P7"/>
    <mergeCell ref="Q7:V7"/>
    <mergeCell ref="W7:AB7"/>
    <mergeCell ref="AA4:AB4"/>
    <mergeCell ref="D4:L4"/>
    <mergeCell ref="N4:P4"/>
    <mergeCell ref="Q4:V5"/>
    <mergeCell ref="W6:Z6"/>
    <mergeCell ref="A1:J2"/>
    <mergeCell ref="K1:T1"/>
    <mergeCell ref="K2:T2"/>
    <mergeCell ref="B23:C23"/>
    <mergeCell ref="B18:C18"/>
    <mergeCell ref="B5:P5"/>
    <mergeCell ref="D3:L3"/>
    <mergeCell ref="Q8:T8"/>
    <mergeCell ref="D9:D10"/>
    <mergeCell ref="A19:C22"/>
    <mergeCell ref="H6:I6"/>
    <mergeCell ref="B6:F6"/>
    <mergeCell ref="K6:P6"/>
    <mergeCell ref="A9:B11"/>
    <mergeCell ref="K8:N8"/>
  </mergeCells>
  <phoneticPr fontId="2"/>
  <conditionalFormatting sqref="G9:G11">
    <cfRule type="expression" dxfId="124" priority="21">
      <formula>$G$9</formula>
    </cfRule>
    <cfRule type="expression" dxfId="123" priority="22">
      <formula>J9&gt;0</formula>
    </cfRule>
  </conditionalFormatting>
  <conditionalFormatting sqref="G13:G17">
    <cfRule type="expression" dxfId="122" priority="17">
      <formula>$G$9</formula>
    </cfRule>
    <cfRule type="expression" dxfId="121" priority="18">
      <formula>J13&gt;0</formula>
    </cfRule>
  </conditionalFormatting>
  <conditionalFormatting sqref="G19:G21">
    <cfRule type="expression" dxfId="120" priority="13">
      <formula>$G$9</formula>
    </cfRule>
    <cfRule type="expression" dxfId="119" priority="14">
      <formula>J19&gt;0</formula>
    </cfRule>
  </conditionalFormatting>
  <conditionalFormatting sqref="G24:G26">
    <cfRule type="expression" dxfId="118" priority="11">
      <formula>$G$9</formula>
    </cfRule>
    <cfRule type="expression" dxfId="117" priority="12">
      <formula>J24&gt;0</formula>
    </cfRule>
  </conditionalFormatting>
  <conditionalFormatting sqref="G28:G32">
    <cfRule type="expression" dxfId="116" priority="9">
      <formula>$G$9</formula>
    </cfRule>
    <cfRule type="expression" dxfId="115" priority="10">
      <formula>J28&gt;0</formula>
    </cfRule>
  </conditionalFormatting>
  <conditionalFormatting sqref="M13:M14">
    <cfRule type="expression" dxfId="114" priority="15">
      <formula>$G$9</formula>
    </cfRule>
    <cfRule type="expression" dxfId="113" priority="16">
      <formula>P13&gt;0</formula>
    </cfRule>
  </conditionalFormatting>
  <conditionalFormatting sqref="M28">
    <cfRule type="expression" dxfId="112" priority="1">
      <formula>$G$9</formula>
    </cfRule>
    <cfRule type="expression" dxfId="111" priority="2">
      <formula>P28&gt;0</formula>
    </cfRule>
  </conditionalFormatting>
  <conditionalFormatting sqref="S11">
    <cfRule type="expression" dxfId="110" priority="19">
      <formula>$G$9</formula>
    </cfRule>
    <cfRule type="expression" dxfId="109" priority="20">
      <formula>V11&gt;0</formula>
    </cfRule>
  </conditionalFormatting>
  <conditionalFormatting sqref="S24">
    <cfRule type="expression" dxfId="108" priority="7">
      <formula>$G$9</formula>
    </cfRule>
    <cfRule type="expression" dxfId="107" priority="8">
      <formula>V24&gt;0</formula>
    </cfRule>
  </conditionalFormatting>
  <conditionalFormatting sqref="S26">
    <cfRule type="expression" dxfId="106" priority="3">
      <formula>$G$9</formula>
    </cfRule>
    <cfRule type="expression" dxfId="105" priority="4">
      <formula>V26&gt;0</formula>
    </cfRule>
  </conditionalFormatting>
  <conditionalFormatting sqref="Y24">
    <cfRule type="expression" dxfId="104" priority="5">
      <formula>$G$9</formula>
    </cfRule>
    <cfRule type="expression" dxfId="103" priority="6">
      <formula>AB24&gt;0</formula>
    </cfRule>
  </conditionalFormatting>
  <dataValidations count="1">
    <dataValidation type="decimal" allowBlank="1" showErrorMessage="1" errorTitle="ｴﾗｰ" error="販売店持ち部数内の枚数を入力してください。" sqref="J9:J11 P28 V9:V10 AB24 V24 P24:P25 J19:J21 P13:P14 J13:J17 J28:J31 V26 J24:J26" xr:uid="{7173120F-45CE-4DFF-82E8-A7092765BE95}">
      <formula1>0</formula1>
      <formula2>I9</formula2>
    </dataValidation>
  </dataValidations>
  <printOptions horizontalCentered="1"/>
  <pageMargins left="3.937007874015748E-2" right="3.937007874015748E-2" top="0.39370078740157483" bottom="0"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8"/>
  <sheetViews>
    <sheetView showGridLines="0" showZeros="0" view="pageBreakPreview" zoomScale="90" zoomScaleNormal="100" zoomScaleSheetLayoutView="90" workbookViewId="0">
      <selection activeCell="D3" sqref="D3:L3"/>
    </sheetView>
  </sheetViews>
  <sheetFormatPr defaultRowHeight="13.5" x14ac:dyDescent="0.15"/>
  <cols>
    <col min="1" max="1" width="5.375" style="137" customWidth="1"/>
    <col min="2" max="2" width="4.375" style="137" customWidth="1"/>
    <col min="3" max="3" width="2.375" style="137" customWidth="1"/>
    <col min="4" max="4" width="7.25" style="137" customWidth="1"/>
    <col min="5" max="5" width="2.375" style="137" customWidth="1"/>
    <col min="6" max="6" width="0.5" style="137" customWidth="1"/>
    <col min="7" max="7" width="9" style="137" customWidth="1"/>
    <col min="8" max="8" width="6.5" style="197" customWidth="1"/>
    <col min="9" max="9" width="7.5" style="137" customWidth="1"/>
    <col min="10" max="10" width="8.125" style="137" customWidth="1"/>
    <col min="11" max="11" width="2.375" style="137" customWidth="1"/>
    <col min="12" max="12" width="0.5" style="137" customWidth="1"/>
    <col min="13" max="13" width="8.125" style="137" customWidth="1"/>
    <col min="14" max="14" width="3.375" style="197" customWidth="1"/>
    <col min="15" max="15" width="7.5" style="137" customWidth="1"/>
    <col min="16" max="16" width="8.125" style="137" customWidth="1"/>
    <col min="17" max="17" width="2.875" style="137" customWidth="1"/>
    <col min="18" max="18" width="0.5" style="137" customWidth="1"/>
    <col min="19" max="19" width="9.25" style="137" customWidth="1"/>
    <col min="20" max="20" width="5.125" style="197" customWidth="1"/>
    <col min="21" max="21" width="7.5" style="137" customWidth="1"/>
    <col min="22" max="22" width="8.125" style="137" customWidth="1"/>
    <col min="23" max="23" width="2.875" style="137" customWidth="1"/>
    <col min="24" max="24" width="0.5" style="137" customWidth="1"/>
    <col min="25" max="25" width="8.875" style="137" customWidth="1"/>
    <col min="26" max="26" width="2.25" style="197" customWidth="1"/>
    <col min="27" max="27" width="7.5" style="137" customWidth="1"/>
    <col min="28" max="28" width="8.125" style="137" customWidth="1"/>
    <col min="29" max="16384" width="9" style="137"/>
  </cols>
  <sheetData>
    <row r="1" spans="1:43" ht="22.5" customHeight="1" x14ac:dyDescent="0.15">
      <c r="A1" s="575" t="s">
        <v>1</v>
      </c>
      <c r="B1" s="575"/>
      <c r="C1" s="575"/>
      <c r="D1" s="575"/>
      <c r="E1" s="575"/>
      <c r="F1" s="575"/>
      <c r="G1" s="575"/>
      <c r="H1" s="575"/>
      <c r="I1" s="575"/>
      <c r="J1" s="575"/>
      <c r="K1" s="577" t="s">
        <v>331</v>
      </c>
      <c r="L1" s="577"/>
      <c r="M1" s="577"/>
      <c r="N1" s="577"/>
      <c r="O1" s="577"/>
      <c r="P1" s="577"/>
      <c r="Q1" s="577"/>
      <c r="R1" s="577"/>
      <c r="S1" s="577"/>
      <c r="T1" s="577"/>
      <c r="U1" s="135"/>
      <c r="V1" s="135"/>
      <c r="W1" s="136"/>
      <c r="X1" s="136"/>
      <c r="Y1" s="593" t="s">
        <v>329</v>
      </c>
      <c r="Z1" s="593"/>
      <c r="AA1" s="594"/>
      <c r="AB1" s="594"/>
    </row>
    <row r="2" spans="1:43" ht="13.5" customHeight="1" x14ac:dyDescent="0.15">
      <c r="A2" s="576"/>
      <c r="B2" s="576"/>
      <c r="C2" s="576"/>
      <c r="D2" s="576"/>
      <c r="E2" s="576"/>
      <c r="F2" s="576"/>
      <c r="G2" s="576"/>
      <c r="H2" s="576"/>
      <c r="I2" s="576"/>
      <c r="J2" s="576"/>
      <c r="K2" s="578" t="s">
        <v>444</v>
      </c>
      <c r="L2" s="578"/>
      <c r="M2" s="578"/>
      <c r="N2" s="578"/>
      <c r="O2" s="578"/>
      <c r="P2" s="578"/>
      <c r="Q2" s="578"/>
      <c r="R2" s="578"/>
      <c r="S2" s="578"/>
      <c r="T2" s="578"/>
      <c r="U2" s="138"/>
      <c r="V2" s="138"/>
      <c r="W2" s="136"/>
      <c r="X2" s="136"/>
      <c r="Y2" s="139"/>
      <c r="Z2" s="139"/>
      <c r="AA2" s="140"/>
      <c r="AB2" s="140" t="s">
        <v>330</v>
      </c>
    </row>
    <row r="3" spans="1:43" s="143" customFormat="1" ht="22.5" customHeight="1" x14ac:dyDescent="0.15">
      <c r="A3" s="656" t="s">
        <v>379</v>
      </c>
      <c r="B3" s="596"/>
      <c r="C3" s="132" t="s">
        <v>381</v>
      </c>
      <c r="D3" s="643"/>
      <c r="E3" s="643"/>
      <c r="F3" s="643"/>
      <c r="G3" s="643"/>
      <c r="H3" s="643"/>
      <c r="I3" s="643"/>
      <c r="J3" s="643"/>
      <c r="K3" s="643"/>
      <c r="L3" s="643"/>
      <c r="M3" s="142" t="s">
        <v>384</v>
      </c>
      <c r="N3" s="597"/>
      <c r="O3" s="597"/>
      <c r="P3" s="598"/>
      <c r="Q3" s="637" t="s">
        <v>71</v>
      </c>
      <c r="R3" s="596"/>
      <c r="S3" s="638"/>
      <c r="T3" s="638"/>
      <c r="U3" s="638"/>
      <c r="V3" s="639"/>
      <c r="W3" s="647" t="s">
        <v>72</v>
      </c>
      <c r="X3" s="648"/>
      <c r="Y3" s="648"/>
      <c r="Z3" s="648"/>
      <c r="AA3" s="640">
        <f>AB33</f>
        <v>0</v>
      </c>
      <c r="AB3" s="641"/>
    </row>
    <row r="4" spans="1:43" s="143" customFormat="1" ht="22.5" customHeight="1" x14ac:dyDescent="0.15">
      <c r="A4" s="658" t="s">
        <v>383</v>
      </c>
      <c r="B4" s="621"/>
      <c r="C4" s="133" t="s">
        <v>380</v>
      </c>
      <c r="D4" s="634"/>
      <c r="E4" s="634"/>
      <c r="F4" s="634"/>
      <c r="G4" s="634"/>
      <c r="H4" s="634"/>
      <c r="I4" s="634"/>
      <c r="J4" s="634"/>
      <c r="K4" s="634"/>
      <c r="L4" s="634"/>
      <c r="M4" s="144" t="s">
        <v>384</v>
      </c>
      <c r="N4" s="622"/>
      <c r="O4" s="622"/>
      <c r="P4" s="623"/>
      <c r="Q4" s="624"/>
      <c r="R4" s="625"/>
      <c r="S4" s="625"/>
      <c r="T4" s="625"/>
      <c r="U4" s="625"/>
      <c r="V4" s="626"/>
      <c r="W4" s="646" t="s">
        <v>73</v>
      </c>
      <c r="X4" s="631"/>
      <c r="Y4" s="631"/>
      <c r="Z4" s="631"/>
      <c r="AA4" s="644">
        <f>SUM(秋田市:大館市!AA3)</f>
        <v>0</v>
      </c>
      <c r="AB4" s="645"/>
    </row>
    <row r="5" spans="1:43" s="143" customFormat="1" ht="22.5" customHeight="1" x14ac:dyDescent="0.15">
      <c r="A5" s="198" t="s">
        <v>375</v>
      </c>
      <c r="B5" s="631"/>
      <c r="C5" s="631"/>
      <c r="D5" s="631"/>
      <c r="E5" s="631"/>
      <c r="F5" s="631"/>
      <c r="G5" s="631"/>
      <c r="H5" s="631"/>
      <c r="I5" s="631"/>
      <c r="J5" s="631"/>
      <c r="K5" s="631"/>
      <c r="L5" s="631"/>
      <c r="M5" s="631"/>
      <c r="N5" s="631"/>
      <c r="O5" s="631"/>
      <c r="P5" s="632"/>
      <c r="Q5" s="627"/>
      <c r="R5" s="628"/>
      <c r="S5" s="628"/>
      <c r="T5" s="628"/>
      <c r="U5" s="628"/>
      <c r="V5" s="629"/>
      <c r="W5" s="635" t="s">
        <v>84</v>
      </c>
      <c r="X5" s="636"/>
      <c r="Y5" s="636"/>
      <c r="Z5" s="636"/>
      <c r="AA5" s="618"/>
      <c r="AB5" s="619"/>
    </row>
    <row r="6" spans="1:43" s="143" customFormat="1" ht="22.5" customHeight="1" x14ac:dyDescent="0.15">
      <c r="A6" s="199" t="s">
        <v>376</v>
      </c>
      <c r="B6" s="591"/>
      <c r="C6" s="591"/>
      <c r="D6" s="591"/>
      <c r="E6" s="591"/>
      <c r="F6" s="592"/>
      <c r="G6" s="200" t="s">
        <v>377</v>
      </c>
      <c r="H6" s="591"/>
      <c r="I6" s="592"/>
      <c r="J6" s="200" t="s">
        <v>378</v>
      </c>
      <c r="K6" s="591"/>
      <c r="L6" s="591"/>
      <c r="M6" s="591"/>
      <c r="N6" s="591"/>
      <c r="O6" s="591"/>
      <c r="P6" s="592"/>
      <c r="Q6" s="605" t="s">
        <v>92</v>
      </c>
      <c r="R6" s="605"/>
      <c r="S6" s="606"/>
      <c r="T6" s="589"/>
      <c r="U6" s="589"/>
      <c r="V6" s="590"/>
      <c r="W6" s="607" t="s">
        <v>91</v>
      </c>
      <c r="X6" s="608"/>
      <c r="Y6" s="608"/>
      <c r="Z6" s="608"/>
      <c r="AA6" s="599"/>
      <c r="AB6" s="600"/>
    </row>
    <row r="7" spans="1:43" s="148" customFormat="1" ht="17.25" customHeight="1" x14ac:dyDescent="0.15">
      <c r="A7" s="609" t="s">
        <v>95</v>
      </c>
      <c r="B7" s="610"/>
      <c r="C7" s="611"/>
      <c r="D7" s="615" t="s">
        <v>0</v>
      </c>
      <c r="E7" s="617" t="s">
        <v>13</v>
      </c>
      <c r="F7" s="602"/>
      <c r="G7" s="603"/>
      <c r="H7" s="603"/>
      <c r="I7" s="603"/>
      <c r="J7" s="657"/>
      <c r="K7" s="617" t="s">
        <v>4</v>
      </c>
      <c r="L7" s="602"/>
      <c r="M7" s="603"/>
      <c r="N7" s="603"/>
      <c r="O7" s="603"/>
      <c r="P7" s="604"/>
      <c r="Q7" s="602" t="s">
        <v>5</v>
      </c>
      <c r="R7" s="602"/>
      <c r="S7" s="603"/>
      <c r="T7" s="603"/>
      <c r="U7" s="603"/>
      <c r="V7" s="604"/>
      <c r="W7" s="601" t="s">
        <v>334</v>
      </c>
      <c r="X7" s="602"/>
      <c r="Y7" s="603"/>
      <c r="Z7" s="603"/>
      <c r="AA7" s="603"/>
      <c r="AB7" s="604"/>
    </row>
    <row r="8" spans="1:43" s="151" customFormat="1" ht="15" customHeight="1" x14ac:dyDescent="0.15">
      <c r="A8" s="612"/>
      <c r="B8" s="613"/>
      <c r="C8" s="614"/>
      <c r="D8" s="616"/>
      <c r="E8" s="585" t="s">
        <v>335</v>
      </c>
      <c r="F8" s="586"/>
      <c r="G8" s="586"/>
      <c r="H8" s="587"/>
      <c r="I8" s="149" t="s">
        <v>157</v>
      </c>
      <c r="J8" s="150" t="s">
        <v>6</v>
      </c>
      <c r="K8" s="585" t="s">
        <v>335</v>
      </c>
      <c r="L8" s="586"/>
      <c r="M8" s="586"/>
      <c r="N8" s="587"/>
      <c r="O8" s="149" t="s">
        <v>157</v>
      </c>
      <c r="P8" s="150" t="s">
        <v>6</v>
      </c>
      <c r="Q8" s="585" t="s">
        <v>335</v>
      </c>
      <c r="R8" s="586"/>
      <c r="S8" s="586"/>
      <c r="T8" s="587"/>
      <c r="U8" s="149" t="s">
        <v>157</v>
      </c>
      <c r="V8" s="150" t="s">
        <v>6</v>
      </c>
      <c r="W8" s="585" t="s">
        <v>335</v>
      </c>
      <c r="X8" s="586"/>
      <c r="Y8" s="586"/>
      <c r="Z8" s="587"/>
      <c r="AA8" s="260" t="s">
        <v>157</v>
      </c>
      <c r="AB8" s="150" t="s">
        <v>6</v>
      </c>
    </row>
    <row r="9" spans="1:43" s="148" customFormat="1" ht="15.75" customHeight="1" x14ac:dyDescent="0.15">
      <c r="A9" s="662" t="s">
        <v>23</v>
      </c>
      <c r="B9" s="580"/>
      <c r="C9" s="581"/>
      <c r="D9" s="152"/>
      <c r="E9" s="447"/>
      <c r="F9" s="448"/>
      <c r="G9" s="449" t="s">
        <v>166</v>
      </c>
      <c r="H9" s="450" t="s">
        <v>160</v>
      </c>
      <c r="I9" s="451"/>
      <c r="J9" s="501"/>
      <c r="K9" s="177"/>
      <c r="L9" s="178"/>
      <c r="M9" s="245"/>
      <c r="N9" s="66"/>
      <c r="O9" s="5"/>
      <c r="P9" s="68"/>
      <c r="Q9" s="203" t="s">
        <v>93</v>
      </c>
      <c r="R9" s="202"/>
      <c r="S9" s="377" t="s">
        <v>189</v>
      </c>
      <c r="T9" s="400" t="s">
        <v>175</v>
      </c>
      <c r="U9" s="404">
        <v>3180</v>
      </c>
      <c r="V9" s="41"/>
      <c r="W9" s="161" t="s">
        <v>110</v>
      </c>
      <c r="X9" s="56"/>
      <c r="Y9" s="377" t="s">
        <v>193</v>
      </c>
      <c r="Z9" s="379" t="s">
        <v>162</v>
      </c>
      <c r="AA9" s="386">
        <v>100</v>
      </c>
      <c r="AB9" s="41"/>
    </row>
    <row r="10" spans="1:43" s="148" customFormat="1" ht="15.75" customHeight="1" x14ac:dyDescent="0.15">
      <c r="A10" s="582"/>
      <c r="B10" s="583"/>
      <c r="C10" s="584"/>
      <c r="D10" s="160"/>
      <c r="E10" s="453"/>
      <c r="F10" s="454"/>
      <c r="G10" s="449" t="s">
        <v>167</v>
      </c>
      <c r="H10" s="455" t="s">
        <v>160</v>
      </c>
      <c r="I10" s="456"/>
      <c r="J10" s="501"/>
      <c r="K10" s="46"/>
      <c r="L10" s="47"/>
      <c r="M10" s="9"/>
      <c r="N10" s="48"/>
      <c r="O10" s="36"/>
      <c r="P10" s="49"/>
      <c r="Q10" s="206" t="s">
        <v>99</v>
      </c>
      <c r="R10" s="50"/>
      <c r="S10" s="377" t="s">
        <v>190</v>
      </c>
      <c r="T10" s="419" t="s">
        <v>176</v>
      </c>
      <c r="U10" s="420">
        <v>170</v>
      </c>
      <c r="V10" s="41"/>
      <c r="W10" s="166"/>
      <c r="X10" s="167"/>
      <c r="Y10" s="167"/>
      <c r="Z10" s="51"/>
      <c r="AA10" s="167"/>
      <c r="AB10" s="168"/>
    </row>
    <row r="11" spans="1:43" s="148" customFormat="1" ht="15.75" customHeight="1" x14ac:dyDescent="0.15">
      <c r="A11" s="582"/>
      <c r="B11" s="583"/>
      <c r="C11" s="584"/>
      <c r="D11" s="160"/>
      <c r="E11" s="453" t="s">
        <v>114</v>
      </c>
      <c r="F11" s="454"/>
      <c r="G11" s="449" t="s">
        <v>168</v>
      </c>
      <c r="H11" s="455" t="s">
        <v>161</v>
      </c>
      <c r="I11" s="456"/>
      <c r="J11" s="501"/>
      <c r="K11" s="46"/>
      <c r="L11" s="47"/>
      <c r="M11" s="9"/>
      <c r="N11" s="48"/>
      <c r="O11" s="36"/>
      <c r="P11" s="49"/>
      <c r="Q11" s="124"/>
      <c r="R11" s="50"/>
      <c r="S11" s="19"/>
      <c r="T11" s="51"/>
      <c r="U11" s="52"/>
      <c r="V11" s="125"/>
      <c r="W11" s="46"/>
      <c r="X11" s="47"/>
      <c r="Y11" s="9"/>
      <c r="Z11" s="48"/>
      <c r="AA11" s="36"/>
      <c r="AB11" s="49"/>
    </row>
    <row r="12" spans="1:43" s="148" customFormat="1" ht="15.75" customHeight="1" x14ac:dyDescent="0.15">
      <c r="A12" s="582"/>
      <c r="B12" s="583"/>
      <c r="C12" s="584"/>
      <c r="D12" s="261"/>
      <c r="E12" s="453" t="s">
        <v>118</v>
      </c>
      <c r="F12" s="454"/>
      <c r="G12" s="449" t="s">
        <v>200</v>
      </c>
      <c r="H12" s="455" t="s">
        <v>161</v>
      </c>
      <c r="I12" s="456"/>
      <c r="J12" s="501"/>
      <c r="K12" s="59"/>
      <c r="L12" s="53"/>
      <c r="M12" s="23"/>
      <c r="N12" s="54"/>
      <c r="O12" s="55"/>
      <c r="P12" s="61"/>
      <c r="Q12" s="59"/>
      <c r="R12" s="53"/>
      <c r="S12" s="23"/>
      <c r="T12" s="54"/>
      <c r="U12" s="55"/>
      <c r="V12" s="61"/>
      <c r="W12" s="59"/>
      <c r="X12" s="53"/>
      <c r="Y12" s="23"/>
      <c r="Z12" s="54"/>
      <c r="AA12" s="55"/>
      <c r="AB12" s="61"/>
    </row>
    <row r="13" spans="1:43" s="148" customFormat="1" ht="15.75" customHeight="1" x14ac:dyDescent="0.15">
      <c r="A13" s="582"/>
      <c r="B13" s="583"/>
      <c r="C13" s="584"/>
      <c r="D13" s="191" t="s">
        <v>37</v>
      </c>
      <c r="E13" s="482" t="s">
        <v>117</v>
      </c>
      <c r="F13" s="483"/>
      <c r="G13" s="470" t="s">
        <v>201</v>
      </c>
      <c r="H13" s="471" t="s">
        <v>161</v>
      </c>
      <c r="I13" s="472"/>
      <c r="J13" s="502"/>
      <c r="K13" s="46"/>
      <c r="L13" s="47"/>
      <c r="M13" s="221"/>
      <c r="N13" s="48"/>
      <c r="O13" s="7"/>
      <c r="P13" s="42"/>
      <c r="Q13" s="250" t="s">
        <v>107</v>
      </c>
      <c r="R13" s="53"/>
      <c r="S13" s="381" t="s">
        <v>179</v>
      </c>
      <c r="T13" s="401" t="s">
        <v>175</v>
      </c>
      <c r="U13" s="407">
        <v>470</v>
      </c>
      <c r="V13" s="82"/>
      <c r="W13" s="46"/>
      <c r="X13" s="47"/>
      <c r="Y13" s="9"/>
      <c r="Z13" s="48"/>
      <c r="AA13" s="7"/>
      <c r="AB13" s="42"/>
    </row>
    <row r="14" spans="1:43" s="148" customFormat="1" ht="15.75" customHeight="1" x14ac:dyDescent="0.15">
      <c r="A14" s="582"/>
      <c r="B14" s="583"/>
      <c r="C14" s="584"/>
      <c r="D14" s="192" t="s">
        <v>38</v>
      </c>
      <c r="E14" s="453" t="s">
        <v>101</v>
      </c>
      <c r="F14" s="454"/>
      <c r="G14" s="449" t="s">
        <v>169</v>
      </c>
      <c r="H14" s="455" t="s">
        <v>161</v>
      </c>
      <c r="I14" s="456"/>
      <c r="J14" s="501"/>
      <c r="K14" s="46"/>
      <c r="L14" s="47"/>
      <c r="M14" s="69"/>
      <c r="N14" s="48"/>
      <c r="O14" s="7"/>
      <c r="P14" s="42"/>
      <c r="Q14" s="246" t="s">
        <v>108</v>
      </c>
      <c r="R14" s="56"/>
      <c r="S14" s="377" t="s">
        <v>169</v>
      </c>
      <c r="T14" s="379" t="s">
        <v>175</v>
      </c>
      <c r="U14" s="386">
        <v>690</v>
      </c>
      <c r="V14" s="41"/>
      <c r="W14" s="46"/>
      <c r="X14" s="47"/>
      <c r="Y14" s="9"/>
      <c r="Z14" s="48"/>
      <c r="AA14" s="7"/>
      <c r="AB14" s="42"/>
    </row>
    <row r="15" spans="1:43" s="148" customFormat="1" ht="15.75" customHeight="1" x14ac:dyDescent="0.15">
      <c r="A15" s="582"/>
      <c r="B15" s="583"/>
      <c r="C15" s="584"/>
      <c r="D15" s="192" t="s">
        <v>39</v>
      </c>
      <c r="E15" s="453"/>
      <c r="F15" s="454"/>
      <c r="G15" s="449" t="s">
        <v>202</v>
      </c>
      <c r="H15" s="455" t="s">
        <v>408</v>
      </c>
      <c r="I15" s="456"/>
      <c r="J15" s="501"/>
      <c r="K15" s="46"/>
      <c r="L15" s="47"/>
      <c r="M15" s="9"/>
      <c r="N15" s="48"/>
      <c r="O15" s="36"/>
      <c r="P15" s="49"/>
      <c r="Q15" s="60"/>
      <c r="R15" s="56"/>
      <c r="S15" s="35"/>
      <c r="T15" s="57"/>
      <c r="U15" s="58"/>
      <c r="V15" s="123"/>
      <c r="W15" s="46"/>
      <c r="X15" s="47"/>
      <c r="Y15" s="9"/>
      <c r="Z15" s="48"/>
      <c r="AA15" s="36"/>
      <c r="AB15" s="49"/>
    </row>
    <row r="16" spans="1:43" s="148" customFormat="1" ht="15.75" customHeight="1" x14ac:dyDescent="0.15">
      <c r="A16" s="582"/>
      <c r="B16" s="583"/>
      <c r="C16" s="584"/>
      <c r="D16" s="192" t="s">
        <v>40</v>
      </c>
      <c r="E16" s="453" t="s">
        <v>102</v>
      </c>
      <c r="F16" s="454"/>
      <c r="G16" s="449" t="s">
        <v>203</v>
      </c>
      <c r="H16" s="455" t="s">
        <v>162</v>
      </c>
      <c r="I16" s="456"/>
      <c r="J16" s="501"/>
      <c r="K16" s="59"/>
      <c r="L16" s="53"/>
      <c r="M16" s="23"/>
      <c r="N16" s="54"/>
      <c r="O16" s="55"/>
      <c r="P16" s="61"/>
      <c r="Q16" s="250" t="s">
        <v>109</v>
      </c>
      <c r="R16" s="53"/>
      <c r="S16" s="377" t="s">
        <v>180</v>
      </c>
      <c r="T16" s="379" t="s">
        <v>406</v>
      </c>
      <c r="U16" s="386">
        <v>310</v>
      </c>
      <c r="V16" s="41"/>
      <c r="W16" s="27"/>
      <c r="X16" s="28"/>
      <c r="Y16" s="9"/>
      <c r="Z16" s="48"/>
      <c r="AA16" s="36"/>
      <c r="AB16" s="49"/>
      <c r="AG16" s="219"/>
      <c r="AH16" s="219"/>
      <c r="AI16" s="219"/>
      <c r="AJ16" s="220"/>
      <c r="AK16" s="219"/>
      <c r="AL16" s="219"/>
      <c r="AN16" s="195"/>
      <c r="AO16" s="193"/>
      <c r="AP16" s="194"/>
      <c r="AQ16" s="193"/>
    </row>
    <row r="17" spans="1:43" s="148" customFormat="1" ht="15.75" customHeight="1" x14ac:dyDescent="0.15">
      <c r="A17" s="582"/>
      <c r="B17" s="583"/>
      <c r="C17" s="584"/>
      <c r="D17" s="192" t="s">
        <v>41</v>
      </c>
      <c r="E17" s="453"/>
      <c r="F17" s="454"/>
      <c r="G17" s="449" t="s">
        <v>204</v>
      </c>
      <c r="H17" s="455"/>
      <c r="I17" s="456"/>
      <c r="J17" s="501"/>
      <c r="K17" s="208" t="s">
        <v>98</v>
      </c>
      <c r="L17" s="53"/>
      <c r="M17" s="381" t="s">
        <v>188</v>
      </c>
      <c r="N17" s="401" t="s">
        <v>173</v>
      </c>
      <c r="O17" s="407">
        <v>50</v>
      </c>
      <c r="P17" s="82"/>
      <c r="Q17" s="246"/>
      <c r="R17" s="56"/>
      <c r="S17" s="377" t="s">
        <v>191</v>
      </c>
      <c r="T17" s="379" t="s">
        <v>402</v>
      </c>
      <c r="U17" s="386">
        <v>190</v>
      </c>
      <c r="V17" s="41"/>
      <c r="W17" s="27"/>
      <c r="X17" s="28"/>
      <c r="Y17" s="9"/>
      <c r="Z17" s="48"/>
      <c r="AA17" s="36"/>
      <c r="AB17" s="49"/>
      <c r="AG17" s="193"/>
      <c r="AH17" s="193"/>
      <c r="AI17" s="193"/>
      <c r="AJ17" s="194"/>
      <c r="AK17" s="193"/>
      <c r="AL17" s="193"/>
      <c r="AN17" s="195"/>
      <c r="AO17" s="193"/>
      <c r="AP17" s="194"/>
      <c r="AQ17" s="193"/>
    </row>
    <row r="18" spans="1:43" s="148" customFormat="1" ht="15.75" customHeight="1" x14ac:dyDescent="0.15">
      <c r="A18" s="582"/>
      <c r="B18" s="583"/>
      <c r="C18" s="584"/>
      <c r="D18" s="192" t="s">
        <v>42</v>
      </c>
      <c r="E18" s="453" t="s">
        <v>103</v>
      </c>
      <c r="F18" s="454"/>
      <c r="G18" s="449" t="s">
        <v>205</v>
      </c>
      <c r="H18" s="455" t="s">
        <v>408</v>
      </c>
      <c r="I18" s="456"/>
      <c r="J18" s="501"/>
      <c r="K18" s="60"/>
      <c r="L18" s="56"/>
      <c r="M18" s="35"/>
      <c r="N18" s="57"/>
      <c r="O18" s="58"/>
      <c r="P18" s="123"/>
      <c r="Q18" s="60"/>
      <c r="R18" s="56"/>
      <c r="S18" s="238"/>
      <c r="T18" s="57"/>
      <c r="U18" s="236"/>
      <c r="V18" s="62"/>
      <c r="W18" s="31"/>
      <c r="X18" s="32"/>
      <c r="Y18" s="23"/>
      <c r="Z18" s="54"/>
      <c r="AA18" s="55"/>
      <c r="AB18" s="61"/>
      <c r="AG18" s="193"/>
      <c r="AH18" s="193"/>
      <c r="AI18" s="193"/>
      <c r="AJ18" s="194"/>
      <c r="AK18" s="193"/>
      <c r="AL18" s="193"/>
      <c r="AN18" s="195"/>
      <c r="AO18" s="193"/>
      <c r="AP18" s="194"/>
      <c r="AQ18" s="193"/>
    </row>
    <row r="19" spans="1:43" s="148" customFormat="1" ht="15.75" customHeight="1" x14ac:dyDescent="0.15">
      <c r="A19" s="423" t="s">
        <v>89</v>
      </c>
      <c r="B19" s="574">
        <f>SUM(I19,O19,U19,AA19)</f>
        <v>5160</v>
      </c>
      <c r="C19" s="574"/>
      <c r="D19" s="424">
        <f>SUM(J19,P19,V19,AB19)</f>
        <v>0</v>
      </c>
      <c r="E19" s="474"/>
      <c r="F19" s="475"/>
      <c r="G19" s="476"/>
      <c r="H19" s="477" t="s">
        <v>159</v>
      </c>
      <c r="I19" s="478">
        <f>SUM(I9:I18)</f>
        <v>0</v>
      </c>
      <c r="J19" s="503">
        <f>SUM(J9:J18)</f>
        <v>0</v>
      </c>
      <c r="K19" s="172"/>
      <c r="L19" s="173"/>
      <c r="M19" s="388"/>
      <c r="N19" s="402" t="s">
        <v>159</v>
      </c>
      <c r="O19" s="393">
        <f>O17</f>
        <v>50</v>
      </c>
      <c r="P19" s="417">
        <f>P17</f>
        <v>0</v>
      </c>
      <c r="Q19" s="172"/>
      <c r="R19" s="173"/>
      <c r="S19" s="388"/>
      <c r="T19" s="402" t="s">
        <v>159</v>
      </c>
      <c r="U19" s="393">
        <f>U9+U10+U13+U14+U16+U17</f>
        <v>5010</v>
      </c>
      <c r="V19" s="418">
        <f>V9+V10+V13+V14+V16+V17</f>
        <v>0</v>
      </c>
      <c r="W19" s="172"/>
      <c r="X19" s="173"/>
      <c r="Y19" s="388"/>
      <c r="Z19" s="402" t="s">
        <v>159</v>
      </c>
      <c r="AA19" s="393">
        <f>AA9</f>
        <v>100</v>
      </c>
      <c r="AB19" s="417">
        <f>AB9</f>
        <v>0</v>
      </c>
      <c r="AG19" s="193"/>
      <c r="AH19" s="193"/>
      <c r="AI19" s="193"/>
      <c r="AJ19" s="194"/>
      <c r="AK19" s="193"/>
      <c r="AL19" s="193"/>
      <c r="AN19" s="195"/>
      <c r="AO19" s="193"/>
      <c r="AP19" s="194"/>
      <c r="AQ19" s="193"/>
    </row>
    <row r="20" spans="1:43" s="148" customFormat="1" ht="15.75" customHeight="1" x14ac:dyDescent="0.15">
      <c r="A20" s="662" t="s">
        <v>22</v>
      </c>
      <c r="B20" s="580"/>
      <c r="C20" s="581"/>
      <c r="D20" s="262"/>
      <c r="E20" s="447"/>
      <c r="F20" s="448"/>
      <c r="G20" s="459" t="s">
        <v>170</v>
      </c>
      <c r="H20" s="460" t="s">
        <v>163</v>
      </c>
      <c r="I20" s="451"/>
      <c r="J20" s="504"/>
      <c r="K20" s="263"/>
      <c r="L20" s="264"/>
      <c r="M20" s="377" t="s">
        <v>181</v>
      </c>
      <c r="N20" s="400" t="s">
        <v>174</v>
      </c>
      <c r="O20" s="404">
        <v>650</v>
      </c>
      <c r="P20" s="41"/>
      <c r="Q20" s="157"/>
      <c r="R20" s="224"/>
      <c r="S20" s="377" t="s">
        <v>181</v>
      </c>
      <c r="T20" s="400" t="s">
        <v>175</v>
      </c>
      <c r="U20" s="404">
        <v>1360</v>
      </c>
      <c r="V20" s="45"/>
      <c r="W20" s="157"/>
      <c r="X20" s="224"/>
      <c r="Y20" s="399" t="s">
        <v>194</v>
      </c>
      <c r="Z20" s="400"/>
      <c r="AA20" s="404">
        <v>110</v>
      </c>
      <c r="AB20" s="71"/>
      <c r="AG20" s="193"/>
      <c r="AH20" s="193"/>
      <c r="AI20" s="195"/>
      <c r="AJ20" s="194"/>
      <c r="AK20" s="195"/>
      <c r="AL20" s="193"/>
      <c r="AM20" s="193"/>
      <c r="AN20" s="193"/>
      <c r="AO20" s="193"/>
      <c r="AP20" s="194"/>
      <c r="AQ20" s="193"/>
    </row>
    <row r="21" spans="1:43" s="148" customFormat="1" ht="15.75" customHeight="1" x14ac:dyDescent="0.15">
      <c r="A21" s="582"/>
      <c r="B21" s="583"/>
      <c r="C21" s="584"/>
      <c r="D21" s="265"/>
      <c r="E21" s="505"/>
      <c r="F21" s="463"/>
      <c r="G21" s="449" t="s">
        <v>181</v>
      </c>
      <c r="H21" s="455" t="s">
        <v>163</v>
      </c>
      <c r="I21" s="456"/>
      <c r="J21" s="452"/>
      <c r="K21" s="126"/>
      <c r="L21" s="63"/>
      <c r="M21" s="19"/>
      <c r="N21" s="51"/>
      <c r="O21" s="134"/>
      <c r="P21" s="127"/>
      <c r="Q21" s="126"/>
      <c r="R21" s="63"/>
      <c r="S21" s="19"/>
      <c r="T21" s="51"/>
      <c r="U21" s="20"/>
      <c r="V21" s="266"/>
      <c r="W21" s="166"/>
      <c r="X21" s="167"/>
      <c r="Y21" s="267"/>
      <c r="Z21" s="51"/>
      <c r="AA21" s="167"/>
      <c r="AB21" s="168"/>
    </row>
    <row r="22" spans="1:43" s="148" customFormat="1" ht="15.75" customHeight="1" x14ac:dyDescent="0.15">
      <c r="A22" s="582"/>
      <c r="B22" s="583"/>
      <c r="C22" s="584"/>
      <c r="D22" s="265"/>
      <c r="E22" s="505"/>
      <c r="F22" s="463"/>
      <c r="G22" s="449" t="s">
        <v>171</v>
      </c>
      <c r="H22" s="455" t="s">
        <v>163</v>
      </c>
      <c r="I22" s="456"/>
      <c r="J22" s="452"/>
      <c r="K22" s="17"/>
      <c r="L22" s="8"/>
      <c r="M22" s="9"/>
      <c r="N22" s="48"/>
      <c r="O22" s="36"/>
      <c r="P22" s="80"/>
      <c r="Q22" s="17"/>
      <c r="R22" s="8"/>
      <c r="S22" s="9"/>
      <c r="T22" s="48"/>
      <c r="U22" s="10"/>
      <c r="V22" s="268"/>
      <c r="W22" s="17"/>
      <c r="X22" s="8"/>
      <c r="Y22" s="69"/>
      <c r="Z22" s="48"/>
      <c r="AA22" s="10"/>
      <c r="AB22" s="1"/>
    </row>
    <row r="23" spans="1:43" s="148" customFormat="1" ht="15.75" customHeight="1" x14ac:dyDescent="0.15">
      <c r="A23" s="582"/>
      <c r="B23" s="583"/>
      <c r="C23" s="584"/>
      <c r="D23" s="265"/>
      <c r="E23" s="505"/>
      <c r="F23" s="463"/>
      <c r="G23" s="449" t="s">
        <v>182</v>
      </c>
      <c r="H23" s="455" t="s">
        <v>164</v>
      </c>
      <c r="I23" s="456"/>
      <c r="J23" s="452"/>
      <c r="K23" s="64"/>
      <c r="L23" s="65"/>
      <c r="M23" s="23"/>
      <c r="N23" s="54"/>
      <c r="O23" s="55"/>
      <c r="P23" s="84"/>
      <c r="Q23" s="64"/>
      <c r="R23" s="65"/>
      <c r="S23" s="23"/>
      <c r="T23" s="54"/>
      <c r="U23" s="24"/>
      <c r="V23" s="269"/>
      <c r="W23" s="64"/>
      <c r="X23" s="65"/>
      <c r="Y23" s="70"/>
      <c r="Z23" s="54"/>
      <c r="AA23" s="93"/>
      <c r="AB23" s="43"/>
    </row>
    <row r="24" spans="1:43" s="148" customFormat="1" ht="15.75" customHeight="1" x14ac:dyDescent="0.15">
      <c r="A24" s="582"/>
      <c r="B24" s="583"/>
      <c r="C24" s="584"/>
      <c r="D24" s="665" t="s">
        <v>51</v>
      </c>
      <c r="E24" s="505"/>
      <c r="F24" s="463"/>
      <c r="G24" s="449" t="s">
        <v>183</v>
      </c>
      <c r="H24" s="455" t="s">
        <v>163</v>
      </c>
      <c r="I24" s="456"/>
      <c r="J24" s="452"/>
      <c r="K24" s="17"/>
      <c r="L24" s="8"/>
      <c r="M24" s="9"/>
      <c r="N24" s="48"/>
      <c r="O24" s="36"/>
      <c r="P24" s="80"/>
      <c r="Q24" s="270"/>
      <c r="R24" s="65"/>
      <c r="S24" s="381" t="s">
        <v>183</v>
      </c>
      <c r="T24" s="401" t="s">
        <v>177</v>
      </c>
      <c r="U24" s="407">
        <v>100</v>
      </c>
      <c r="V24" s="85"/>
      <c r="W24" s="17"/>
      <c r="X24" s="8"/>
      <c r="Y24" s="69"/>
      <c r="Z24" s="48"/>
      <c r="AA24" s="36"/>
      <c r="AB24" s="49"/>
    </row>
    <row r="25" spans="1:43" s="148" customFormat="1" ht="15.75" customHeight="1" x14ac:dyDescent="0.15">
      <c r="A25" s="582"/>
      <c r="B25" s="583"/>
      <c r="C25" s="584"/>
      <c r="D25" s="650"/>
      <c r="E25" s="505"/>
      <c r="F25" s="463"/>
      <c r="G25" s="449" t="s">
        <v>184</v>
      </c>
      <c r="H25" s="455" t="s">
        <v>406</v>
      </c>
      <c r="I25" s="456"/>
      <c r="J25" s="452"/>
      <c r="K25" s="17"/>
      <c r="L25" s="8"/>
      <c r="M25" s="9"/>
      <c r="N25" s="48"/>
      <c r="O25" s="36"/>
      <c r="P25" s="80"/>
      <c r="Q25" s="158"/>
      <c r="R25" s="159"/>
      <c r="S25" s="377" t="s">
        <v>184</v>
      </c>
      <c r="T25" s="379" t="s">
        <v>162</v>
      </c>
      <c r="U25" s="386">
        <v>150</v>
      </c>
      <c r="V25" s="45"/>
      <c r="W25" s="17"/>
      <c r="X25" s="8"/>
      <c r="Y25" s="69"/>
      <c r="Z25" s="48"/>
      <c r="AA25" s="36"/>
      <c r="AB25" s="49"/>
    </row>
    <row r="26" spans="1:43" s="148" customFormat="1" ht="15.75" customHeight="1" x14ac:dyDescent="0.15">
      <c r="A26" s="582"/>
      <c r="B26" s="583"/>
      <c r="C26" s="584"/>
      <c r="D26" s="665" t="s">
        <v>52</v>
      </c>
      <c r="E26" s="505"/>
      <c r="F26" s="463"/>
      <c r="G26" s="449" t="s">
        <v>185</v>
      </c>
      <c r="H26" s="455"/>
      <c r="I26" s="456"/>
      <c r="J26" s="452"/>
      <c r="K26" s="17"/>
      <c r="L26" s="8"/>
      <c r="M26" s="9"/>
      <c r="N26" s="48"/>
      <c r="O26" s="36"/>
      <c r="P26" s="80"/>
      <c r="Q26" s="270"/>
      <c r="R26" s="65"/>
      <c r="S26" s="381" t="s">
        <v>192</v>
      </c>
      <c r="T26" s="401" t="s">
        <v>406</v>
      </c>
      <c r="U26" s="407">
        <v>440</v>
      </c>
      <c r="V26" s="85"/>
      <c r="W26" s="64"/>
      <c r="X26" s="65"/>
      <c r="Y26" s="381"/>
      <c r="Z26" s="446"/>
      <c r="AA26" s="441"/>
      <c r="AB26" s="43"/>
    </row>
    <row r="27" spans="1:43" s="148" customFormat="1" ht="15.75" customHeight="1" x14ac:dyDescent="0.15">
      <c r="A27" s="582"/>
      <c r="B27" s="583"/>
      <c r="C27" s="584"/>
      <c r="D27" s="650"/>
      <c r="E27" s="453" t="s">
        <v>104</v>
      </c>
      <c r="F27" s="454"/>
      <c r="G27" s="449" t="s">
        <v>186</v>
      </c>
      <c r="H27" s="455" t="s">
        <v>405</v>
      </c>
      <c r="I27" s="456"/>
      <c r="J27" s="452"/>
      <c r="K27" s="64"/>
      <c r="L27" s="65"/>
      <c r="M27" s="23"/>
      <c r="N27" s="54"/>
      <c r="O27" s="55"/>
      <c r="P27" s="84"/>
      <c r="Q27" s="271"/>
      <c r="R27" s="159"/>
      <c r="S27" s="35"/>
      <c r="T27" s="57"/>
      <c r="U27" s="58"/>
      <c r="V27" s="123"/>
      <c r="W27" s="270"/>
      <c r="X27" s="65"/>
      <c r="Y27" s="381" t="s">
        <v>195</v>
      </c>
      <c r="Z27" s="401"/>
      <c r="AA27" s="407">
        <v>40</v>
      </c>
      <c r="AB27" s="82"/>
    </row>
    <row r="28" spans="1:43" s="148" customFormat="1" ht="15.75" customHeight="1" x14ac:dyDescent="0.15">
      <c r="A28" s="423" t="s">
        <v>89</v>
      </c>
      <c r="B28" s="574">
        <f>SUM(I28,O28,U28,AA28)</f>
        <v>2850</v>
      </c>
      <c r="C28" s="574"/>
      <c r="D28" s="424">
        <f>SUM(J28,P28,V28,AB28)</f>
        <v>0</v>
      </c>
      <c r="E28" s="474"/>
      <c r="F28" s="475"/>
      <c r="G28" s="476"/>
      <c r="H28" s="477" t="s">
        <v>159</v>
      </c>
      <c r="I28" s="478">
        <f>SUM(I20:I27)</f>
        <v>0</v>
      </c>
      <c r="J28" s="506">
        <f>SUM(J20:J27)</f>
        <v>0</v>
      </c>
      <c r="K28" s="172"/>
      <c r="L28" s="173"/>
      <c r="M28" s="388"/>
      <c r="N28" s="402" t="s">
        <v>159</v>
      </c>
      <c r="O28" s="393">
        <f>O20</f>
        <v>650</v>
      </c>
      <c r="P28" s="417">
        <f>P20</f>
        <v>0</v>
      </c>
      <c r="Q28" s="172"/>
      <c r="R28" s="173"/>
      <c r="S28" s="388"/>
      <c r="T28" s="402" t="s">
        <v>159</v>
      </c>
      <c r="U28" s="421">
        <f>U20+U24+U25+U26</f>
        <v>2050</v>
      </c>
      <c r="V28" s="433">
        <f>V20+V24+V25+V26</f>
        <v>0</v>
      </c>
      <c r="W28" s="172"/>
      <c r="X28" s="173"/>
      <c r="Y28" s="388"/>
      <c r="Z28" s="402" t="s">
        <v>159</v>
      </c>
      <c r="AA28" s="408">
        <f>AA20+AA27</f>
        <v>150</v>
      </c>
      <c r="AB28" s="434">
        <f>AB20+AB26+AB27</f>
        <v>0</v>
      </c>
    </row>
    <row r="29" spans="1:43" s="148" customFormat="1" ht="15.75" customHeight="1" x14ac:dyDescent="0.15">
      <c r="A29" s="662" t="s">
        <v>75</v>
      </c>
      <c r="B29" s="580"/>
      <c r="C29" s="581"/>
      <c r="D29" s="663" t="s">
        <v>26</v>
      </c>
      <c r="E29" s="447"/>
      <c r="F29" s="448"/>
      <c r="G29" s="449" t="s">
        <v>187</v>
      </c>
      <c r="H29" s="460"/>
      <c r="I29" s="451"/>
      <c r="J29" s="452"/>
      <c r="K29" s="13"/>
      <c r="L29" s="3"/>
      <c r="M29" s="4"/>
      <c r="N29" s="66"/>
      <c r="O29" s="67"/>
      <c r="P29" s="81"/>
      <c r="Q29" s="13"/>
      <c r="R29" s="3"/>
      <c r="S29" s="245"/>
      <c r="T29" s="66"/>
      <c r="U29" s="5"/>
      <c r="V29" s="86"/>
      <c r="W29" s="13"/>
      <c r="X29" s="3"/>
      <c r="Y29" s="15"/>
      <c r="Z29" s="66"/>
      <c r="AA29" s="67"/>
      <c r="AB29" s="128"/>
    </row>
    <row r="30" spans="1:43" s="148" customFormat="1" ht="15.75" customHeight="1" x14ac:dyDescent="0.15">
      <c r="A30" s="582"/>
      <c r="B30" s="583"/>
      <c r="C30" s="584"/>
      <c r="D30" s="664"/>
      <c r="E30" s="505"/>
      <c r="F30" s="463"/>
      <c r="G30" s="449" t="s">
        <v>172</v>
      </c>
      <c r="H30" s="455" t="s">
        <v>165</v>
      </c>
      <c r="I30" s="456"/>
      <c r="J30" s="452"/>
      <c r="K30" s="64"/>
      <c r="L30" s="65"/>
      <c r="M30" s="23"/>
      <c r="N30" s="54"/>
      <c r="O30" s="55"/>
      <c r="P30" s="84"/>
      <c r="Q30" s="158"/>
      <c r="R30" s="159"/>
      <c r="S30" s="377" t="s">
        <v>172</v>
      </c>
      <c r="T30" s="379" t="s">
        <v>178</v>
      </c>
      <c r="U30" s="386">
        <v>800</v>
      </c>
      <c r="V30" s="41"/>
      <c r="W30" s="17"/>
      <c r="X30" s="8"/>
      <c r="Y30" s="432"/>
      <c r="Z30" s="48"/>
      <c r="AA30" s="36"/>
      <c r="AB30" s="129"/>
    </row>
    <row r="31" spans="1:43" s="148" customFormat="1" ht="15.75" customHeight="1" x14ac:dyDescent="0.15">
      <c r="A31" s="582"/>
      <c r="B31" s="583"/>
      <c r="C31" s="584"/>
      <c r="D31" s="272" t="s">
        <v>76</v>
      </c>
      <c r="E31" s="462" t="s">
        <v>433</v>
      </c>
      <c r="F31" s="507"/>
      <c r="G31" s="507"/>
      <c r="H31" s="507"/>
      <c r="I31" s="508"/>
      <c r="J31" s="509"/>
      <c r="K31" s="273" t="s">
        <v>433</v>
      </c>
      <c r="L31" s="274"/>
      <c r="M31" s="274"/>
      <c r="N31" s="274"/>
      <c r="O31" s="274"/>
      <c r="P31" s="241"/>
      <c r="Q31" s="237" t="s">
        <v>434</v>
      </c>
      <c r="R31" s="240"/>
      <c r="S31" s="240"/>
      <c r="T31" s="240"/>
      <c r="U31" s="240"/>
      <c r="V31" s="241"/>
      <c r="W31" s="242"/>
      <c r="X31" s="243"/>
      <c r="Y31" s="243"/>
      <c r="Z31" s="243"/>
      <c r="AA31" s="243"/>
      <c r="AB31" s="244"/>
    </row>
    <row r="32" spans="1:43" s="148" customFormat="1" ht="15.75" customHeight="1" x14ac:dyDescent="0.15">
      <c r="A32" s="423" t="s">
        <v>89</v>
      </c>
      <c r="B32" s="574">
        <f>SUM(I32,U32)</f>
        <v>800</v>
      </c>
      <c r="C32" s="574"/>
      <c r="D32" s="424">
        <f>SUM(J32,V32)</f>
        <v>0</v>
      </c>
      <c r="E32" s="474"/>
      <c r="F32" s="475"/>
      <c r="G32" s="476"/>
      <c r="H32" s="477" t="s">
        <v>159</v>
      </c>
      <c r="I32" s="510">
        <f>SUM(I29:I30)</f>
        <v>0</v>
      </c>
      <c r="J32" s="506">
        <f>SUM(J29:J30)</f>
        <v>0</v>
      </c>
      <c r="K32" s="255"/>
      <c r="L32" s="225"/>
      <c r="M32" s="256"/>
      <c r="N32" s="257"/>
      <c r="O32" s="225"/>
      <c r="P32" s="218"/>
      <c r="Q32" s="172"/>
      <c r="R32" s="173"/>
      <c r="S32" s="388"/>
      <c r="T32" s="402" t="s">
        <v>159</v>
      </c>
      <c r="U32" s="422">
        <f>U30</f>
        <v>800</v>
      </c>
      <c r="V32" s="417">
        <f>V30</f>
        <v>0</v>
      </c>
      <c r="W32" s="255"/>
      <c r="X32" s="225"/>
      <c r="Y32" s="256"/>
      <c r="Z32" s="257"/>
      <c r="AA32" s="225"/>
      <c r="AB32" s="218"/>
    </row>
    <row r="33" spans="1:28" ht="15" customHeight="1" x14ac:dyDescent="0.15">
      <c r="A33" s="212" t="s">
        <v>196</v>
      </c>
      <c r="B33" s="212"/>
      <c r="C33" s="212"/>
      <c r="D33" s="213"/>
      <c r="E33" s="213"/>
      <c r="F33" s="213"/>
      <c r="G33" s="213"/>
      <c r="I33" s="213"/>
      <c r="J33" s="214"/>
      <c r="K33" s="214"/>
      <c r="L33" s="214"/>
      <c r="M33" s="214"/>
      <c r="O33" s="214"/>
      <c r="P33" s="214"/>
      <c r="Q33" s="214"/>
      <c r="R33" s="214"/>
      <c r="S33" s="214"/>
      <c r="U33" s="214"/>
      <c r="V33" s="215"/>
      <c r="W33" s="216"/>
      <c r="X33" s="217"/>
      <c r="Y33" s="184"/>
      <c r="Z33" s="184" t="s">
        <v>226</v>
      </c>
      <c r="AA33" s="409">
        <f>SUM(B19,B28,B32)</f>
        <v>8810</v>
      </c>
      <c r="AB33" s="417">
        <f>D32+D28+D19</f>
        <v>0</v>
      </c>
    </row>
    <row r="34" spans="1:28" s="193" customFormat="1" ht="11.25" customHeight="1" x14ac:dyDescent="0.15">
      <c r="A34" s="195" t="s">
        <v>340</v>
      </c>
      <c r="B34" s="195"/>
      <c r="C34" s="195"/>
      <c r="H34" s="194"/>
      <c r="I34" s="195" t="s">
        <v>344</v>
      </c>
      <c r="O34" s="195" t="s">
        <v>422</v>
      </c>
      <c r="Z34" s="194"/>
    </row>
    <row r="35" spans="1:28" s="193" customFormat="1" ht="11.25" customHeight="1" x14ac:dyDescent="0.15">
      <c r="A35" s="195" t="s">
        <v>341</v>
      </c>
      <c r="B35" s="195"/>
      <c r="C35" s="195"/>
      <c r="H35" s="194"/>
      <c r="I35" s="195" t="s">
        <v>364</v>
      </c>
      <c r="O35" s="195" t="s">
        <v>421</v>
      </c>
      <c r="V35" s="195" t="s">
        <v>423</v>
      </c>
      <c r="Z35" s="194"/>
    </row>
    <row r="36" spans="1:28" s="193" customFormat="1" ht="11.25" customHeight="1" x14ac:dyDescent="0.15">
      <c r="A36" s="195" t="s">
        <v>342</v>
      </c>
      <c r="B36" s="195"/>
      <c r="C36" s="195"/>
      <c r="H36" s="194"/>
      <c r="I36" s="193" t="s">
        <v>365</v>
      </c>
      <c r="O36" s="195" t="s">
        <v>419</v>
      </c>
      <c r="V36" s="195" t="s">
        <v>424</v>
      </c>
      <c r="Z36" s="194"/>
    </row>
    <row r="37" spans="1:28" s="193" customFormat="1" ht="11.25" customHeight="1" x14ac:dyDescent="0.15">
      <c r="A37" s="195" t="s">
        <v>343</v>
      </c>
      <c r="B37" s="195"/>
      <c r="C37" s="195"/>
      <c r="H37" s="194"/>
      <c r="I37" s="195" t="s">
        <v>345</v>
      </c>
      <c r="O37" s="195" t="s">
        <v>420</v>
      </c>
      <c r="Z37" s="194"/>
    </row>
    <row r="38" spans="1:28" s="193" customFormat="1" ht="12" customHeight="1" x14ac:dyDescent="0.15">
      <c r="A38" s="195" t="s">
        <v>414</v>
      </c>
      <c r="B38" s="195"/>
      <c r="C38" s="195"/>
      <c r="H38" s="194"/>
      <c r="J38" s="195"/>
      <c r="N38" s="194"/>
      <c r="Q38" s="195"/>
      <c r="R38" s="195"/>
      <c r="T38" s="194"/>
      <c r="Z38" s="194"/>
    </row>
    <row r="39" spans="1:28" s="193" customFormat="1" ht="11.25" customHeight="1" x14ac:dyDescent="0.15">
      <c r="H39" s="194"/>
      <c r="N39" s="194"/>
      <c r="Q39" s="195"/>
      <c r="R39" s="195"/>
      <c r="T39" s="194"/>
      <c r="Z39" s="194"/>
    </row>
    <row r="40" spans="1:28" s="193" customFormat="1" ht="11.25" customHeight="1" x14ac:dyDescent="0.15">
      <c r="H40" s="194"/>
      <c r="J40" s="195"/>
      <c r="N40" s="194"/>
      <c r="P40" s="196"/>
      <c r="Q40" s="196"/>
      <c r="R40" s="196"/>
      <c r="T40" s="194"/>
      <c r="Z40" s="194"/>
    </row>
    <row r="41" spans="1:28" s="193" customFormat="1" ht="11.25" customHeight="1" x14ac:dyDescent="0.15">
      <c r="D41" s="195"/>
      <c r="H41" s="194"/>
      <c r="N41" s="194"/>
      <c r="T41" s="194"/>
      <c r="Z41" s="194"/>
    </row>
    <row r="42" spans="1:28" s="193" customFormat="1" ht="11.25" customHeight="1" x14ac:dyDescent="0.15">
      <c r="H42" s="194"/>
      <c r="J42" s="195"/>
      <c r="N42" s="194"/>
      <c r="T42" s="194"/>
      <c r="Z42" s="194"/>
    </row>
    <row r="43" spans="1:28" s="193" customFormat="1" ht="10.5" x14ac:dyDescent="0.15">
      <c r="H43" s="194"/>
      <c r="J43" s="195"/>
      <c r="N43" s="194"/>
      <c r="T43" s="194"/>
      <c r="Z43" s="194"/>
    </row>
    <row r="44" spans="1:28" s="193" customFormat="1" ht="10.5" x14ac:dyDescent="0.15">
      <c r="H44" s="194"/>
      <c r="J44" s="195"/>
      <c r="N44" s="194"/>
      <c r="T44" s="194"/>
      <c r="Z44" s="194"/>
    </row>
    <row r="45" spans="1:28" s="193" customFormat="1" ht="10.5" x14ac:dyDescent="0.15">
      <c r="H45" s="194"/>
      <c r="J45" s="195"/>
      <c r="M45" s="195"/>
      <c r="N45" s="194"/>
      <c r="O45" s="195"/>
      <c r="T45" s="194"/>
      <c r="Z45" s="194"/>
    </row>
    <row r="46" spans="1:28" s="193" customFormat="1" ht="10.5" x14ac:dyDescent="0.15">
      <c r="H46" s="194"/>
      <c r="J46" s="195"/>
      <c r="N46" s="194"/>
      <c r="T46" s="194"/>
      <c r="Z46" s="194"/>
    </row>
    <row r="47" spans="1:28" s="193" customFormat="1" ht="10.5" x14ac:dyDescent="0.15">
      <c r="H47" s="194"/>
      <c r="J47" s="195"/>
      <c r="N47" s="194"/>
      <c r="T47" s="194"/>
      <c r="Z47" s="194"/>
    </row>
    <row r="48" spans="1:28" s="193" customFormat="1" ht="10.5" x14ac:dyDescent="0.15">
      <c r="H48" s="194"/>
      <c r="J48" s="195"/>
      <c r="N48" s="194"/>
      <c r="T48" s="194"/>
      <c r="Z48" s="194"/>
    </row>
  </sheetData>
  <mergeCells count="45">
    <mergeCell ref="K6:P6"/>
    <mergeCell ref="H6:I6"/>
    <mergeCell ref="A3:B3"/>
    <mergeCell ref="N3:P3"/>
    <mergeCell ref="A4:B4"/>
    <mergeCell ref="N4:P4"/>
    <mergeCell ref="W5:Z5"/>
    <mergeCell ref="W4:Z4"/>
    <mergeCell ref="W3:Z3"/>
    <mergeCell ref="K2:T2"/>
    <mergeCell ref="B5:P5"/>
    <mergeCell ref="D4:L4"/>
    <mergeCell ref="A1:J2"/>
    <mergeCell ref="D29:D30"/>
    <mergeCell ref="B32:C32"/>
    <mergeCell ref="A29:C31"/>
    <mergeCell ref="T6:V6"/>
    <mergeCell ref="Q7:V7"/>
    <mergeCell ref="E7:J7"/>
    <mergeCell ref="K7:P7"/>
    <mergeCell ref="D7:D8"/>
    <mergeCell ref="E8:H8"/>
    <mergeCell ref="K8:N8"/>
    <mergeCell ref="Q8:T8"/>
    <mergeCell ref="B19:C19"/>
    <mergeCell ref="B28:C28"/>
    <mergeCell ref="D26:D27"/>
    <mergeCell ref="D24:D25"/>
    <mergeCell ref="B6:F6"/>
    <mergeCell ref="A20:C27"/>
    <mergeCell ref="W8:Z8"/>
    <mergeCell ref="Y1:AB1"/>
    <mergeCell ref="Q3:V3"/>
    <mergeCell ref="Q6:S6"/>
    <mergeCell ref="AA4:AB4"/>
    <mergeCell ref="AA5:AB5"/>
    <mergeCell ref="Q4:V5"/>
    <mergeCell ref="AA3:AB3"/>
    <mergeCell ref="AA6:AB6"/>
    <mergeCell ref="W7:AB7"/>
    <mergeCell ref="K1:T1"/>
    <mergeCell ref="D3:L3"/>
    <mergeCell ref="A9:C18"/>
    <mergeCell ref="A7:C8"/>
    <mergeCell ref="W6:Z6"/>
  </mergeCells>
  <phoneticPr fontId="2"/>
  <conditionalFormatting sqref="G9:G13">
    <cfRule type="expression" dxfId="102" priority="36">
      <formula>$G$9</formula>
    </cfRule>
  </conditionalFormatting>
  <conditionalFormatting sqref="G9:G18">
    <cfRule type="expression" dxfId="101" priority="35">
      <formula>J9&gt;0</formula>
    </cfRule>
  </conditionalFormatting>
  <conditionalFormatting sqref="G15:G18">
    <cfRule type="expression" dxfId="100" priority="34">
      <formula>$G$9</formula>
    </cfRule>
  </conditionalFormatting>
  <conditionalFormatting sqref="G20:G24">
    <cfRule type="expression" dxfId="99" priority="31">
      <formula>$G$9</formula>
    </cfRule>
  </conditionalFormatting>
  <conditionalFormatting sqref="G20:G27">
    <cfRule type="expression" dxfId="98" priority="30">
      <formula>J20&gt;0</formula>
    </cfRule>
  </conditionalFormatting>
  <conditionalFormatting sqref="G26:G27">
    <cfRule type="expression" dxfId="97" priority="29">
      <formula>$G$9</formula>
    </cfRule>
  </conditionalFormatting>
  <conditionalFormatting sqref="G29:G30">
    <cfRule type="expression" dxfId="96" priority="27">
      <formula>$G$9</formula>
    </cfRule>
    <cfRule type="expression" dxfId="95" priority="28">
      <formula>J29&gt;0</formula>
    </cfRule>
  </conditionalFormatting>
  <conditionalFormatting sqref="M17">
    <cfRule type="expression" dxfId="94" priority="25">
      <formula>$G$9</formula>
    </cfRule>
    <cfRule type="expression" dxfId="93" priority="26">
      <formula>P17&gt;0</formula>
    </cfRule>
  </conditionalFormatting>
  <conditionalFormatting sqref="M20">
    <cfRule type="expression" dxfId="92" priority="23">
      <formula>$G$9</formula>
    </cfRule>
    <cfRule type="expression" dxfId="91" priority="24">
      <formula>P20&gt;0</formula>
    </cfRule>
  </conditionalFormatting>
  <conditionalFormatting sqref="S9:S10">
    <cfRule type="expression" dxfId="90" priority="21">
      <formula>$G$9</formula>
    </cfRule>
    <cfRule type="expression" dxfId="89" priority="22">
      <formula>V9&gt;0</formula>
    </cfRule>
  </conditionalFormatting>
  <conditionalFormatting sqref="S13">
    <cfRule type="expression" dxfId="88" priority="18">
      <formula>$G$9</formula>
    </cfRule>
  </conditionalFormatting>
  <conditionalFormatting sqref="S13:S14">
    <cfRule type="expression" dxfId="87" priority="19">
      <formula>V13&gt;0</formula>
    </cfRule>
  </conditionalFormatting>
  <conditionalFormatting sqref="S16:S17">
    <cfRule type="expression" dxfId="86" priority="16">
      <formula>$G$9</formula>
    </cfRule>
    <cfRule type="expression" dxfId="85" priority="17">
      <formula>V16&gt;0</formula>
    </cfRule>
  </conditionalFormatting>
  <conditionalFormatting sqref="S20">
    <cfRule type="expression" dxfId="84" priority="12">
      <formula>$G$9</formula>
    </cfRule>
    <cfRule type="expression" dxfId="83" priority="13">
      <formula>V20&gt;0</formula>
    </cfRule>
  </conditionalFormatting>
  <conditionalFormatting sqref="S24">
    <cfRule type="expression" dxfId="82" priority="7">
      <formula>$G$9</formula>
    </cfRule>
  </conditionalFormatting>
  <conditionalFormatting sqref="S24:S26">
    <cfRule type="expression" dxfId="81" priority="6">
      <formula>V24&gt;0</formula>
    </cfRule>
  </conditionalFormatting>
  <conditionalFormatting sqref="S26">
    <cfRule type="expression" dxfId="80" priority="5">
      <formula>$G$9</formula>
    </cfRule>
  </conditionalFormatting>
  <conditionalFormatting sqref="S30">
    <cfRule type="expression" dxfId="79" priority="1">
      <formula>$G$9</formula>
    </cfRule>
    <cfRule type="expression" dxfId="78" priority="2">
      <formula>V30&gt;0</formula>
    </cfRule>
  </conditionalFormatting>
  <conditionalFormatting sqref="Y9">
    <cfRule type="expression" dxfId="77" priority="14">
      <formula>$G$9</formula>
    </cfRule>
    <cfRule type="expression" dxfId="76" priority="15">
      <formula>AB9&gt;0</formula>
    </cfRule>
  </conditionalFormatting>
  <conditionalFormatting sqref="Y20">
    <cfRule type="expression" dxfId="75" priority="10">
      <formula>$G$9</formula>
    </cfRule>
    <cfRule type="expression" dxfId="74" priority="11">
      <formula>AB20&gt;0</formula>
    </cfRule>
  </conditionalFormatting>
  <conditionalFormatting sqref="Y26:Y27">
    <cfRule type="expression" dxfId="73" priority="3">
      <formula>$G$9</formula>
    </cfRule>
    <cfRule type="expression" dxfId="72" priority="4">
      <formula>AB26&gt;0</formula>
    </cfRule>
  </conditionalFormatting>
  <dataValidations count="2">
    <dataValidation type="whole" allowBlank="1" showErrorMessage="1" errorTitle="ｴﾗｰ" error="販売店持ち部数内の枚数を入力してください。" sqref="V18" xr:uid="{00000000-0002-0000-0700-000000000000}">
      <formula1>0</formula1>
      <formula2>U18</formula2>
    </dataValidation>
    <dataValidation type="decimal" allowBlank="1" showErrorMessage="1" errorTitle="ｴﾗｰ" error="販売店持ち部数内の枚数を入力してください。" sqref="J9:J18 AB20 AB23 V20 J29:J30 V24:V26 V29:V30 P20 V16:V17 V13:V14 V9:V10 P17 P13:P14 P9 AB26:AB27 AB9 J20:J27" xr:uid="{00000000-0002-0000-0700-000002000000}">
      <formula1>0</formula1>
      <formula2>I9</formula2>
    </dataValidation>
  </dataValidations>
  <printOptions horizontalCentered="1"/>
  <pageMargins left="3.937007874015748E-2" right="3.937007874015748E-2" top="0.39370078740157483" bottom="0" header="0" footer="0"/>
  <pageSetup paperSize="9" orientation="landscape" r:id="rId1"/>
  <ignoredErrors>
    <ignoredError sqref="J19 J28 J32" emptyCellReferenc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0052E-F127-4176-A046-699BB091B6BC}">
  <dimension ref="A1:AB45"/>
  <sheetViews>
    <sheetView showGridLines="0" showZeros="0" view="pageBreakPreview" zoomScale="90" zoomScaleNormal="100" zoomScaleSheetLayoutView="90" workbookViewId="0">
      <selection activeCell="D3" sqref="D3:L3"/>
    </sheetView>
  </sheetViews>
  <sheetFormatPr defaultRowHeight="13.5" x14ac:dyDescent="0.15"/>
  <cols>
    <col min="1" max="1" width="5.375" style="137" customWidth="1"/>
    <col min="2" max="2" width="4.375" style="137" customWidth="1"/>
    <col min="3" max="3" width="2.375" style="137" customWidth="1"/>
    <col min="4" max="4" width="7.25" style="137" customWidth="1"/>
    <col min="5" max="5" width="2.375" style="137" customWidth="1"/>
    <col min="6" max="6" width="0.5" style="137" customWidth="1"/>
    <col min="7" max="7" width="10" style="137" customWidth="1"/>
    <col min="8" max="8" width="6.125" style="197" customWidth="1"/>
    <col min="9" max="9" width="7.5" style="137" customWidth="1"/>
    <col min="10" max="10" width="8.125" style="137" customWidth="1"/>
    <col min="11" max="11" width="2.375" style="137" customWidth="1"/>
    <col min="12" max="12" width="0.5" style="137" customWidth="1"/>
    <col min="13" max="13" width="7.75" style="137" customWidth="1"/>
    <col min="14" max="14" width="3.625" style="197" customWidth="1"/>
    <col min="15" max="15" width="7.5" style="137" customWidth="1"/>
    <col min="16" max="16" width="8.125" style="137" customWidth="1"/>
    <col min="17" max="17" width="2.875" style="137" customWidth="1"/>
    <col min="18" max="18" width="0.5" style="137" customWidth="1"/>
    <col min="19" max="19" width="7.75" style="137" customWidth="1"/>
    <col min="20" max="20" width="5.375" style="197" customWidth="1"/>
    <col min="21" max="21" width="7.5" style="137" customWidth="1"/>
    <col min="22" max="22" width="8.125" style="137" customWidth="1"/>
    <col min="23" max="23" width="2.875" style="137" customWidth="1"/>
    <col min="24" max="24" width="0.5" style="137" customWidth="1"/>
    <col min="25" max="25" width="7.75" style="137" customWidth="1"/>
    <col min="26" max="26" width="3.625" style="197" customWidth="1"/>
    <col min="27" max="27" width="7.5" style="137" customWidth="1"/>
    <col min="28" max="28" width="8.125" style="137" customWidth="1"/>
    <col min="29" max="16384" width="9" style="137"/>
  </cols>
  <sheetData>
    <row r="1" spans="1:28" ht="22.5" customHeight="1" x14ac:dyDescent="0.15">
      <c r="A1" s="575" t="s">
        <v>235</v>
      </c>
      <c r="B1" s="575"/>
      <c r="C1" s="575"/>
      <c r="D1" s="575"/>
      <c r="E1" s="575"/>
      <c r="F1" s="575"/>
      <c r="G1" s="575"/>
      <c r="H1" s="575"/>
      <c r="I1" s="575"/>
      <c r="J1" s="575"/>
      <c r="K1" s="577" t="s">
        <v>331</v>
      </c>
      <c r="L1" s="577"/>
      <c r="M1" s="577"/>
      <c r="N1" s="577"/>
      <c r="O1" s="577"/>
      <c r="P1" s="577"/>
      <c r="Q1" s="577"/>
      <c r="R1" s="577"/>
      <c r="S1" s="577"/>
      <c r="T1" s="577"/>
      <c r="U1" s="135"/>
      <c r="V1" s="135"/>
      <c r="W1" s="136"/>
      <c r="X1" s="136"/>
      <c r="Y1" s="593" t="s">
        <v>329</v>
      </c>
      <c r="Z1" s="593"/>
      <c r="AA1" s="594"/>
      <c r="AB1" s="594"/>
    </row>
    <row r="2" spans="1:28" ht="13.5" customHeight="1" x14ac:dyDescent="0.15">
      <c r="A2" s="576"/>
      <c r="B2" s="576"/>
      <c r="C2" s="576"/>
      <c r="D2" s="576"/>
      <c r="E2" s="576"/>
      <c r="F2" s="576"/>
      <c r="G2" s="576"/>
      <c r="H2" s="576"/>
      <c r="I2" s="576"/>
      <c r="J2" s="576"/>
      <c r="K2" s="578" t="s">
        <v>444</v>
      </c>
      <c r="L2" s="578"/>
      <c r="M2" s="578"/>
      <c r="N2" s="578"/>
      <c r="O2" s="578"/>
      <c r="P2" s="578"/>
      <c r="Q2" s="578"/>
      <c r="R2" s="578"/>
      <c r="S2" s="578"/>
      <c r="T2" s="578"/>
      <c r="U2" s="138"/>
      <c r="V2" s="138"/>
      <c r="W2" s="136"/>
      <c r="X2" s="136"/>
      <c r="Y2" s="139"/>
      <c r="Z2" s="139"/>
      <c r="AA2" s="140"/>
      <c r="AB2" s="140" t="s">
        <v>330</v>
      </c>
    </row>
    <row r="3" spans="1:28" s="143" customFormat="1" ht="22.5" customHeight="1" x14ac:dyDescent="0.15">
      <c r="A3" s="656" t="s">
        <v>379</v>
      </c>
      <c r="B3" s="596"/>
      <c r="C3" s="132" t="s">
        <v>381</v>
      </c>
      <c r="D3" s="643"/>
      <c r="E3" s="643"/>
      <c r="F3" s="643"/>
      <c r="G3" s="643"/>
      <c r="H3" s="643"/>
      <c r="I3" s="643"/>
      <c r="J3" s="643"/>
      <c r="K3" s="643"/>
      <c r="L3" s="643"/>
      <c r="M3" s="142" t="s">
        <v>384</v>
      </c>
      <c r="N3" s="597"/>
      <c r="O3" s="597"/>
      <c r="P3" s="598"/>
      <c r="Q3" s="637" t="s">
        <v>71</v>
      </c>
      <c r="R3" s="596"/>
      <c r="S3" s="638"/>
      <c r="T3" s="638"/>
      <c r="U3" s="638"/>
      <c r="V3" s="639"/>
      <c r="W3" s="647" t="s">
        <v>72</v>
      </c>
      <c r="X3" s="648"/>
      <c r="Y3" s="648"/>
      <c r="Z3" s="648"/>
      <c r="AA3" s="640">
        <f>AB28</f>
        <v>0</v>
      </c>
      <c r="AB3" s="641"/>
    </row>
    <row r="4" spans="1:28" s="143" customFormat="1" ht="22.5" customHeight="1" x14ac:dyDescent="0.15">
      <c r="A4" s="658" t="s">
        <v>383</v>
      </c>
      <c r="B4" s="621"/>
      <c r="C4" s="133" t="s">
        <v>380</v>
      </c>
      <c r="D4" s="634"/>
      <c r="E4" s="634"/>
      <c r="F4" s="634"/>
      <c r="G4" s="634"/>
      <c r="H4" s="634"/>
      <c r="I4" s="634"/>
      <c r="J4" s="634"/>
      <c r="K4" s="634"/>
      <c r="L4" s="634"/>
      <c r="M4" s="144" t="s">
        <v>384</v>
      </c>
      <c r="N4" s="622"/>
      <c r="O4" s="622"/>
      <c r="P4" s="623"/>
      <c r="Q4" s="624"/>
      <c r="R4" s="625"/>
      <c r="S4" s="625"/>
      <c r="T4" s="625"/>
      <c r="U4" s="625"/>
      <c r="V4" s="626"/>
      <c r="W4" s="646" t="s">
        <v>73</v>
      </c>
      <c r="X4" s="631"/>
      <c r="Y4" s="631"/>
      <c r="Z4" s="631"/>
      <c r="AA4" s="644">
        <f>SUM(秋田市:大館市!AA3)</f>
        <v>0</v>
      </c>
      <c r="AB4" s="645"/>
    </row>
    <row r="5" spans="1:28" s="143" customFormat="1" ht="22.5" customHeight="1" x14ac:dyDescent="0.15">
      <c r="A5" s="198" t="s">
        <v>375</v>
      </c>
      <c r="B5" s="631"/>
      <c r="C5" s="631"/>
      <c r="D5" s="631"/>
      <c r="E5" s="631"/>
      <c r="F5" s="631"/>
      <c r="G5" s="631"/>
      <c r="H5" s="631"/>
      <c r="I5" s="631"/>
      <c r="J5" s="631"/>
      <c r="K5" s="631"/>
      <c r="L5" s="631"/>
      <c r="M5" s="631"/>
      <c r="N5" s="631"/>
      <c r="O5" s="631"/>
      <c r="P5" s="632"/>
      <c r="Q5" s="627"/>
      <c r="R5" s="628"/>
      <c r="S5" s="628"/>
      <c r="T5" s="628"/>
      <c r="U5" s="628"/>
      <c r="V5" s="629"/>
      <c r="W5" s="635" t="s">
        <v>84</v>
      </c>
      <c r="X5" s="636"/>
      <c r="Y5" s="636"/>
      <c r="Z5" s="636"/>
      <c r="AA5" s="618"/>
      <c r="AB5" s="619"/>
    </row>
    <row r="6" spans="1:28" s="143" customFormat="1" ht="22.5" customHeight="1" x14ac:dyDescent="0.15">
      <c r="A6" s="199" t="s">
        <v>376</v>
      </c>
      <c r="B6" s="591"/>
      <c r="C6" s="591"/>
      <c r="D6" s="591"/>
      <c r="E6" s="591"/>
      <c r="F6" s="592"/>
      <c r="G6" s="200" t="s">
        <v>377</v>
      </c>
      <c r="H6" s="591"/>
      <c r="I6" s="592"/>
      <c r="J6" s="200" t="s">
        <v>378</v>
      </c>
      <c r="K6" s="591"/>
      <c r="L6" s="591"/>
      <c r="M6" s="591"/>
      <c r="N6" s="591"/>
      <c r="O6" s="591"/>
      <c r="P6" s="592"/>
      <c r="Q6" s="605" t="s">
        <v>92</v>
      </c>
      <c r="R6" s="605"/>
      <c r="S6" s="606"/>
      <c r="T6" s="589"/>
      <c r="U6" s="589"/>
      <c r="V6" s="590"/>
      <c r="W6" s="607" t="s">
        <v>91</v>
      </c>
      <c r="X6" s="608"/>
      <c r="Y6" s="608"/>
      <c r="Z6" s="608"/>
      <c r="AA6" s="599"/>
      <c r="AB6" s="600"/>
    </row>
    <row r="7" spans="1:28" s="148" customFormat="1" ht="17.25" customHeight="1" x14ac:dyDescent="0.15">
      <c r="A7" s="609" t="s">
        <v>95</v>
      </c>
      <c r="B7" s="610"/>
      <c r="C7" s="611"/>
      <c r="D7" s="615" t="s">
        <v>0</v>
      </c>
      <c r="E7" s="617" t="s">
        <v>13</v>
      </c>
      <c r="F7" s="602"/>
      <c r="G7" s="603"/>
      <c r="H7" s="603"/>
      <c r="I7" s="603"/>
      <c r="J7" s="657"/>
      <c r="K7" s="617" t="s">
        <v>4</v>
      </c>
      <c r="L7" s="602"/>
      <c r="M7" s="603"/>
      <c r="N7" s="603"/>
      <c r="O7" s="603"/>
      <c r="P7" s="604"/>
      <c r="Q7" s="602" t="s">
        <v>5</v>
      </c>
      <c r="R7" s="602"/>
      <c r="S7" s="603"/>
      <c r="T7" s="603"/>
      <c r="U7" s="603"/>
      <c r="V7" s="604"/>
      <c r="W7" s="601" t="s">
        <v>334</v>
      </c>
      <c r="X7" s="602"/>
      <c r="Y7" s="603"/>
      <c r="Z7" s="603"/>
      <c r="AA7" s="603"/>
      <c r="AB7" s="604"/>
    </row>
    <row r="8" spans="1:28" s="148" customFormat="1" ht="17.25" customHeight="1" x14ac:dyDescent="0.15">
      <c r="A8" s="612"/>
      <c r="B8" s="613"/>
      <c r="C8" s="614"/>
      <c r="D8" s="616"/>
      <c r="E8" s="585" t="s">
        <v>335</v>
      </c>
      <c r="F8" s="586"/>
      <c r="G8" s="586"/>
      <c r="H8" s="587"/>
      <c r="I8" s="149" t="s">
        <v>157</v>
      </c>
      <c r="J8" s="150" t="s">
        <v>6</v>
      </c>
      <c r="K8" s="585" t="s">
        <v>410</v>
      </c>
      <c r="L8" s="586"/>
      <c r="M8" s="586"/>
      <c r="N8" s="587"/>
      <c r="O8" s="149" t="s">
        <v>157</v>
      </c>
      <c r="P8" s="150" t="s">
        <v>6</v>
      </c>
      <c r="Q8" s="585" t="s">
        <v>335</v>
      </c>
      <c r="R8" s="586"/>
      <c r="S8" s="586"/>
      <c r="T8" s="587"/>
      <c r="U8" s="149" t="s">
        <v>157</v>
      </c>
      <c r="V8" s="150" t="s">
        <v>6</v>
      </c>
      <c r="W8" s="585" t="s">
        <v>410</v>
      </c>
      <c r="X8" s="586"/>
      <c r="Y8" s="586"/>
      <c r="Z8" s="587"/>
      <c r="AA8" s="149" t="s">
        <v>157</v>
      </c>
      <c r="AB8" s="150" t="s">
        <v>6</v>
      </c>
    </row>
    <row r="9" spans="1:28" s="148" customFormat="1" ht="18.75" customHeight="1" x14ac:dyDescent="0.15">
      <c r="A9" s="579" t="s">
        <v>236</v>
      </c>
      <c r="B9" s="580"/>
      <c r="C9" s="581"/>
      <c r="D9" s="649" t="s">
        <v>336</v>
      </c>
      <c r="E9" s="458" t="s">
        <v>346</v>
      </c>
      <c r="F9" s="480"/>
      <c r="G9" s="449" t="s">
        <v>238</v>
      </c>
      <c r="H9" s="450" t="s">
        <v>409</v>
      </c>
      <c r="I9" s="451"/>
      <c r="J9" s="501"/>
      <c r="K9" s="177"/>
      <c r="L9" s="178"/>
      <c r="M9" s="245"/>
      <c r="N9" s="66"/>
      <c r="O9" s="5"/>
      <c r="P9" s="68"/>
      <c r="Q9" s="203" t="s">
        <v>99</v>
      </c>
      <c r="R9" s="202"/>
      <c r="S9" s="377" t="s">
        <v>243</v>
      </c>
      <c r="T9" s="400" t="s">
        <v>134</v>
      </c>
      <c r="U9" s="404">
        <v>1170</v>
      </c>
      <c r="V9" s="71"/>
      <c r="W9" s="177"/>
      <c r="X9" s="178"/>
      <c r="Y9" s="230"/>
      <c r="Z9" s="66"/>
      <c r="AA9" s="180"/>
      <c r="AB9" s="68"/>
    </row>
    <row r="10" spans="1:28" s="148" customFormat="1" ht="18.75" customHeight="1" x14ac:dyDescent="0.15">
      <c r="A10" s="582"/>
      <c r="B10" s="583"/>
      <c r="C10" s="584"/>
      <c r="D10" s="650"/>
      <c r="E10" s="453" t="s">
        <v>347</v>
      </c>
      <c r="F10" s="454"/>
      <c r="G10" s="449" t="s">
        <v>239</v>
      </c>
      <c r="H10" s="455" t="s">
        <v>409</v>
      </c>
      <c r="I10" s="456"/>
      <c r="J10" s="501"/>
      <c r="K10" s="59"/>
      <c r="L10" s="53"/>
      <c r="M10" s="23"/>
      <c r="N10" s="54"/>
      <c r="O10" s="55"/>
      <c r="P10" s="61"/>
      <c r="Q10" s="246"/>
      <c r="R10" s="56"/>
      <c r="S10" s="377" t="s">
        <v>241</v>
      </c>
      <c r="T10" s="379"/>
      <c r="U10" s="386">
        <v>110</v>
      </c>
      <c r="V10" s="41"/>
      <c r="W10" s="247"/>
      <c r="X10" s="248"/>
      <c r="Y10" s="248"/>
      <c r="Z10" s="54"/>
      <c r="AA10" s="248"/>
      <c r="AB10" s="249"/>
    </row>
    <row r="11" spans="1:28" s="148" customFormat="1" ht="18.75" customHeight="1" x14ac:dyDescent="0.15">
      <c r="A11" s="582"/>
      <c r="B11" s="583"/>
      <c r="C11" s="584"/>
      <c r="D11" s="191" t="s">
        <v>53</v>
      </c>
      <c r="E11" s="482" t="s">
        <v>117</v>
      </c>
      <c r="F11" s="483"/>
      <c r="G11" s="470" t="s">
        <v>246</v>
      </c>
      <c r="H11" s="471" t="s">
        <v>177</v>
      </c>
      <c r="I11" s="472"/>
      <c r="J11" s="511"/>
      <c r="K11" s="46"/>
      <c r="L11" s="47"/>
      <c r="M11" s="9"/>
      <c r="N11" s="48"/>
      <c r="O11" s="36"/>
      <c r="P11" s="49"/>
      <c r="Q11" s="46"/>
      <c r="R11" s="47"/>
      <c r="S11" s="185"/>
      <c r="T11" s="48"/>
      <c r="U11" s="186"/>
      <c r="V11" s="42"/>
      <c r="W11" s="46"/>
      <c r="X11" s="47"/>
      <c r="Y11" s="9"/>
      <c r="Z11" s="48"/>
      <c r="AA11" s="36"/>
      <c r="AB11" s="49"/>
    </row>
    <row r="12" spans="1:28" s="148" customFormat="1" ht="18.75" customHeight="1" x14ac:dyDescent="0.15">
      <c r="A12" s="582"/>
      <c r="B12" s="583"/>
      <c r="C12" s="584"/>
      <c r="D12" s="191" t="s">
        <v>54</v>
      </c>
      <c r="E12" s="482" t="s">
        <v>101</v>
      </c>
      <c r="F12" s="483"/>
      <c r="G12" s="470" t="s">
        <v>240</v>
      </c>
      <c r="H12" s="471" t="s">
        <v>161</v>
      </c>
      <c r="I12" s="472"/>
      <c r="J12" s="502"/>
      <c r="K12" s="46"/>
      <c r="L12" s="47"/>
      <c r="M12" s="221"/>
      <c r="N12" s="48"/>
      <c r="O12" s="7"/>
      <c r="P12" s="42"/>
      <c r="Q12" s="46"/>
      <c r="R12" s="47"/>
      <c r="S12" s="185"/>
      <c r="T12" s="48"/>
      <c r="U12" s="186"/>
      <c r="V12" s="42"/>
      <c r="W12" s="46"/>
      <c r="X12" s="47"/>
      <c r="Y12" s="9"/>
      <c r="Z12" s="48"/>
      <c r="AA12" s="7"/>
      <c r="AB12" s="42"/>
    </row>
    <row r="13" spans="1:28" s="148" customFormat="1" ht="18.75" customHeight="1" x14ac:dyDescent="0.15">
      <c r="A13" s="582"/>
      <c r="B13" s="583"/>
      <c r="C13" s="584"/>
      <c r="D13" s="192" t="s">
        <v>55</v>
      </c>
      <c r="E13" s="453"/>
      <c r="F13" s="454"/>
      <c r="G13" s="449" t="s">
        <v>247</v>
      </c>
      <c r="H13" s="455"/>
      <c r="I13" s="456"/>
      <c r="J13" s="501"/>
      <c r="K13" s="46"/>
      <c r="L13" s="47"/>
      <c r="M13" s="69"/>
      <c r="N13" s="48"/>
      <c r="O13" s="7"/>
      <c r="P13" s="42"/>
      <c r="Q13" s="59"/>
      <c r="R13" s="53"/>
      <c r="S13" s="156"/>
      <c r="T13" s="54"/>
      <c r="U13" s="207"/>
      <c r="V13" s="43"/>
      <c r="W13" s="46"/>
      <c r="X13" s="47"/>
      <c r="Y13" s="9"/>
      <c r="Z13" s="48"/>
      <c r="AA13" s="7"/>
      <c r="AB13" s="42"/>
    </row>
    <row r="14" spans="1:28" s="148" customFormat="1" ht="18.75" customHeight="1" x14ac:dyDescent="0.15">
      <c r="A14" s="582"/>
      <c r="B14" s="583"/>
      <c r="C14" s="584"/>
      <c r="D14" s="192" t="s">
        <v>56</v>
      </c>
      <c r="E14" s="482" t="s">
        <v>102</v>
      </c>
      <c r="F14" s="483"/>
      <c r="G14" s="470" t="s">
        <v>27</v>
      </c>
      <c r="H14" s="471"/>
      <c r="I14" s="472"/>
      <c r="J14" s="502"/>
      <c r="K14" s="46"/>
      <c r="L14" s="47"/>
      <c r="M14" s="9"/>
      <c r="N14" s="48"/>
      <c r="O14" s="36"/>
      <c r="P14" s="49"/>
      <c r="Q14" s="246" t="s">
        <v>371</v>
      </c>
      <c r="R14" s="56"/>
      <c r="S14" s="377" t="s">
        <v>27</v>
      </c>
      <c r="T14" s="379" t="s">
        <v>406</v>
      </c>
      <c r="U14" s="386">
        <v>280</v>
      </c>
      <c r="V14" s="41"/>
      <c r="W14" s="46"/>
      <c r="X14" s="47"/>
      <c r="Y14" s="9"/>
      <c r="Z14" s="48"/>
      <c r="AA14" s="36"/>
      <c r="AB14" s="49"/>
    </row>
    <row r="15" spans="1:28" s="148" customFormat="1" ht="18.75" customHeight="1" x14ac:dyDescent="0.15">
      <c r="A15" s="582"/>
      <c r="B15" s="583"/>
      <c r="C15" s="584"/>
      <c r="D15" s="191" t="s">
        <v>57</v>
      </c>
      <c r="E15" s="482"/>
      <c r="F15" s="483"/>
      <c r="G15" s="470" t="s">
        <v>248</v>
      </c>
      <c r="H15" s="471"/>
      <c r="I15" s="472"/>
      <c r="J15" s="502"/>
      <c r="K15" s="46"/>
      <c r="L15" s="47"/>
      <c r="M15" s="9"/>
      <c r="N15" s="48"/>
      <c r="O15" s="36"/>
      <c r="P15" s="49"/>
      <c r="Q15" s="250"/>
      <c r="R15" s="53"/>
      <c r="S15" s="381" t="s">
        <v>242</v>
      </c>
      <c r="T15" s="401" t="s">
        <v>406</v>
      </c>
      <c r="U15" s="386">
        <v>150</v>
      </c>
      <c r="V15" s="82"/>
      <c r="W15" s="27"/>
      <c r="X15" s="28"/>
      <c r="Y15" s="9"/>
      <c r="Z15" s="48"/>
      <c r="AA15" s="36"/>
      <c r="AB15" s="49"/>
    </row>
    <row r="16" spans="1:28" s="148" customFormat="1" ht="18.75" customHeight="1" x14ac:dyDescent="0.15">
      <c r="A16" s="582"/>
      <c r="B16" s="583"/>
      <c r="C16" s="584"/>
      <c r="D16" s="191" t="s">
        <v>58</v>
      </c>
      <c r="E16" s="482"/>
      <c r="F16" s="483"/>
      <c r="G16" s="470" t="s">
        <v>249</v>
      </c>
      <c r="H16" s="471"/>
      <c r="I16" s="472"/>
      <c r="J16" s="502"/>
      <c r="K16" s="46"/>
      <c r="L16" s="47"/>
      <c r="M16" s="185"/>
      <c r="N16" s="48"/>
      <c r="O16" s="186"/>
      <c r="P16" s="42"/>
      <c r="Q16" s="250" t="s">
        <v>348</v>
      </c>
      <c r="R16" s="53"/>
      <c r="S16" s="381" t="s">
        <v>244</v>
      </c>
      <c r="T16" s="401" t="s">
        <v>129</v>
      </c>
      <c r="U16" s="386">
        <v>270</v>
      </c>
      <c r="V16" s="82"/>
      <c r="W16" s="27"/>
      <c r="X16" s="28"/>
      <c r="Y16" s="9"/>
      <c r="Z16" s="48"/>
      <c r="AA16" s="36"/>
      <c r="AB16" s="49"/>
    </row>
    <row r="17" spans="1:28" s="148" customFormat="1" ht="18.75" customHeight="1" x14ac:dyDescent="0.15">
      <c r="A17" s="582"/>
      <c r="B17" s="583"/>
      <c r="C17" s="584"/>
      <c r="D17" s="191" t="s">
        <v>59</v>
      </c>
      <c r="E17" s="482" t="s">
        <v>103</v>
      </c>
      <c r="F17" s="483"/>
      <c r="G17" s="470" t="s">
        <v>245</v>
      </c>
      <c r="H17" s="471"/>
      <c r="I17" s="472"/>
      <c r="J17" s="502"/>
      <c r="K17" s="46"/>
      <c r="L17" s="47"/>
      <c r="M17" s="9"/>
      <c r="N17" s="48"/>
      <c r="O17" s="36"/>
      <c r="P17" s="49"/>
      <c r="Q17" s="250" t="s">
        <v>349</v>
      </c>
      <c r="R17" s="53"/>
      <c r="S17" s="381" t="s">
        <v>245</v>
      </c>
      <c r="T17" s="401" t="s">
        <v>406</v>
      </c>
      <c r="U17" s="386">
        <v>350</v>
      </c>
      <c r="V17" s="82"/>
      <c r="W17" s="27"/>
      <c r="X17" s="28"/>
      <c r="Y17" s="9"/>
      <c r="Z17" s="48"/>
      <c r="AA17" s="36"/>
      <c r="AB17" s="49"/>
    </row>
    <row r="18" spans="1:28" s="148" customFormat="1" ht="18.75" customHeight="1" x14ac:dyDescent="0.15">
      <c r="A18" s="423" t="s">
        <v>89</v>
      </c>
      <c r="B18" s="574">
        <f>SUM(I18,U18)</f>
        <v>2330</v>
      </c>
      <c r="C18" s="574"/>
      <c r="D18" s="424">
        <f>SUM(J18,V18)</f>
        <v>0</v>
      </c>
      <c r="E18" s="512"/>
      <c r="F18" s="513"/>
      <c r="G18" s="514"/>
      <c r="H18" s="515" t="s">
        <v>159</v>
      </c>
      <c r="I18" s="478">
        <f>SUM(I9:I17)</f>
        <v>0</v>
      </c>
      <c r="J18" s="503">
        <f>SUM(J9:J17)</f>
        <v>0</v>
      </c>
      <c r="K18" s="174"/>
      <c r="L18" s="175"/>
      <c r="M18" s="175"/>
      <c r="N18" s="176"/>
      <c r="O18" s="225"/>
      <c r="P18" s="218"/>
      <c r="Q18" s="174"/>
      <c r="R18" s="175"/>
      <c r="S18" s="391"/>
      <c r="T18" s="425" t="s">
        <v>159</v>
      </c>
      <c r="U18" s="393">
        <f>SUM(U9:U10,U14:U17)</f>
        <v>2330</v>
      </c>
      <c r="V18" s="418">
        <f>SUM(V9:V10,V14:V17)</f>
        <v>0</v>
      </c>
      <c r="W18" s="174"/>
      <c r="X18" s="175"/>
      <c r="Y18" s="175"/>
      <c r="Z18" s="176"/>
      <c r="AA18" s="225"/>
      <c r="AB18" s="218"/>
    </row>
    <row r="19" spans="1:28" s="148" customFormat="1" ht="18.75" customHeight="1" x14ac:dyDescent="0.15">
      <c r="A19" s="579" t="s">
        <v>237</v>
      </c>
      <c r="B19" s="580"/>
      <c r="C19" s="581"/>
      <c r="D19" s="226" t="s">
        <v>94</v>
      </c>
      <c r="E19" s="458" t="s">
        <v>104</v>
      </c>
      <c r="F19" s="448"/>
      <c r="G19" s="459" t="s">
        <v>254</v>
      </c>
      <c r="H19" s="460" t="s">
        <v>250</v>
      </c>
      <c r="I19" s="451"/>
      <c r="J19" s="504"/>
      <c r="K19" s="106"/>
      <c r="L19" s="107"/>
      <c r="M19" s="179"/>
      <c r="N19" s="66"/>
      <c r="O19" s="180"/>
      <c r="P19" s="68"/>
      <c r="Q19" s="157" t="s">
        <v>350</v>
      </c>
      <c r="R19" s="224"/>
      <c r="S19" s="399" t="s">
        <v>254</v>
      </c>
      <c r="T19" s="400" t="s">
        <v>426</v>
      </c>
      <c r="U19" s="404">
        <v>510</v>
      </c>
      <c r="V19" s="41"/>
      <c r="W19" s="13"/>
      <c r="X19" s="3"/>
      <c r="Y19" s="230"/>
      <c r="Z19" s="66"/>
      <c r="AA19" s="180"/>
      <c r="AB19" s="68"/>
    </row>
    <row r="20" spans="1:28" s="148" customFormat="1" ht="18.75" customHeight="1" x14ac:dyDescent="0.15">
      <c r="A20" s="582"/>
      <c r="B20" s="583"/>
      <c r="C20" s="584"/>
      <c r="D20" s="251" t="s">
        <v>44</v>
      </c>
      <c r="E20" s="482"/>
      <c r="F20" s="516"/>
      <c r="G20" s="470" t="s">
        <v>253</v>
      </c>
      <c r="H20" s="471" t="s">
        <v>405</v>
      </c>
      <c r="I20" s="472"/>
      <c r="J20" s="511"/>
      <c r="K20" s="17"/>
      <c r="L20" s="8"/>
      <c r="M20" s="9"/>
      <c r="N20" s="48"/>
      <c r="O20" s="36"/>
      <c r="P20" s="80"/>
      <c r="Q20" s="126"/>
      <c r="R20" s="63"/>
      <c r="S20" s="19"/>
      <c r="T20" s="51"/>
      <c r="U20" s="20"/>
      <c r="V20" s="252"/>
      <c r="W20" s="232"/>
      <c r="X20" s="151"/>
      <c r="Y20" s="243"/>
      <c r="Z20" s="48"/>
      <c r="AA20" s="151"/>
      <c r="AB20" s="233"/>
    </row>
    <row r="21" spans="1:28" s="148" customFormat="1" ht="18.75" customHeight="1" x14ac:dyDescent="0.15">
      <c r="A21" s="582"/>
      <c r="B21" s="583"/>
      <c r="C21" s="584"/>
      <c r="D21" s="665" t="s">
        <v>43</v>
      </c>
      <c r="E21" s="453"/>
      <c r="F21" s="463"/>
      <c r="G21" s="449" t="s">
        <v>252</v>
      </c>
      <c r="H21" s="455" t="s">
        <v>250</v>
      </c>
      <c r="I21" s="456"/>
      <c r="J21" s="452"/>
      <c r="K21" s="17"/>
      <c r="L21" s="8"/>
      <c r="M21" s="9"/>
      <c r="N21" s="48"/>
      <c r="O21" s="36"/>
      <c r="P21" s="80"/>
      <c r="Q21" s="17"/>
      <c r="R21" s="8"/>
      <c r="S21" s="9"/>
      <c r="T21" s="48"/>
      <c r="U21" s="10"/>
      <c r="V21" s="1"/>
      <c r="W21" s="17"/>
      <c r="X21" s="8"/>
      <c r="Y21" s="69"/>
      <c r="Z21" s="48"/>
      <c r="AA21" s="10"/>
      <c r="AB21" s="1"/>
    </row>
    <row r="22" spans="1:28" s="148" customFormat="1" ht="18.75" customHeight="1" x14ac:dyDescent="0.15">
      <c r="A22" s="582"/>
      <c r="B22" s="583"/>
      <c r="C22" s="584"/>
      <c r="D22" s="650"/>
      <c r="E22" s="453"/>
      <c r="F22" s="463"/>
      <c r="G22" s="449" t="s">
        <v>251</v>
      </c>
      <c r="H22" s="455" t="s">
        <v>408</v>
      </c>
      <c r="I22" s="456"/>
      <c r="J22" s="452"/>
      <c r="K22" s="17"/>
      <c r="L22" s="8"/>
      <c r="M22" s="9"/>
      <c r="N22" s="48"/>
      <c r="O22" s="36"/>
      <c r="P22" s="80"/>
      <c r="Q22" s="64"/>
      <c r="R22" s="65"/>
      <c r="S22" s="23"/>
      <c r="T22" s="54"/>
      <c r="U22" s="24"/>
      <c r="V22" s="253"/>
      <c r="W22" s="17"/>
      <c r="X22" s="8"/>
      <c r="Y22" s="69"/>
      <c r="Z22" s="48"/>
      <c r="AA22" s="7"/>
      <c r="AB22" s="42"/>
    </row>
    <row r="23" spans="1:28" s="148" customFormat="1" ht="18.75" customHeight="1" x14ac:dyDescent="0.15">
      <c r="A23" s="423" t="s">
        <v>89</v>
      </c>
      <c r="B23" s="574">
        <f>SUM(I23,O23,U23,AA23)</f>
        <v>510</v>
      </c>
      <c r="C23" s="574"/>
      <c r="D23" s="424">
        <f>SUM(J23,V23)</f>
        <v>0</v>
      </c>
      <c r="E23" s="517"/>
      <c r="F23" s="475"/>
      <c r="G23" s="476"/>
      <c r="H23" s="477" t="s">
        <v>159</v>
      </c>
      <c r="I23" s="478">
        <f>SUM(I19:I22)</f>
        <v>0</v>
      </c>
      <c r="J23" s="506">
        <f>SUM(J19:J22)</f>
        <v>0</v>
      </c>
      <c r="K23" s="174"/>
      <c r="L23" s="175"/>
      <c r="M23" s="175"/>
      <c r="N23" s="176"/>
      <c r="O23" s="225"/>
      <c r="P23" s="218"/>
      <c r="Q23" s="174"/>
      <c r="R23" s="175"/>
      <c r="S23" s="391"/>
      <c r="T23" s="425" t="s">
        <v>159</v>
      </c>
      <c r="U23" s="421">
        <f>U19</f>
        <v>510</v>
      </c>
      <c r="V23" s="417">
        <f>V19</f>
        <v>0</v>
      </c>
      <c r="W23" s="174"/>
      <c r="X23" s="175"/>
      <c r="Y23" s="175"/>
      <c r="Z23" s="176"/>
      <c r="AA23" s="225"/>
      <c r="AB23" s="218"/>
    </row>
    <row r="24" spans="1:28" s="148" customFormat="1" ht="18.75" customHeight="1" x14ac:dyDescent="0.15">
      <c r="A24" s="579" t="s">
        <v>83</v>
      </c>
      <c r="B24" s="651"/>
      <c r="C24" s="659" t="s">
        <v>70</v>
      </c>
      <c r="D24" s="254" t="s">
        <v>257</v>
      </c>
      <c r="E24" s="458"/>
      <c r="F24" s="448"/>
      <c r="G24" s="449" t="s">
        <v>255</v>
      </c>
      <c r="H24" s="460" t="s">
        <v>405</v>
      </c>
      <c r="I24" s="451"/>
      <c r="J24" s="452"/>
      <c r="K24" s="13"/>
      <c r="L24" s="3"/>
      <c r="M24" s="4"/>
      <c r="N24" s="66"/>
      <c r="O24" s="67"/>
      <c r="P24" s="81"/>
      <c r="Q24" s="13"/>
      <c r="R24" s="3"/>
      <c r="S24" s="4"/>
      <c r="T24" s="66"/>
      <c r="U24" s="67"/>
      <c r="V24" s="81"/>
      <c r="W24" s="13"/>
      <c r="X24" s="3"/>
      <c r="Y24" s="4"/>
      <c r="Z24" s="66"/>
      <c r="AA24" s="67"/>
      <c r="AB24" s="81"/>
    </row>
    <row r="25" spans="1:28" s="148" customFormat="1" ht="18.75" customHeight="1" x14ac:dyDescent="0.15">
      <c r="A25" s="653"/>
      <c r="B25" s="654"/>
      <c r="C25" s="660"/>
      <c r="D25" s="192" t="s">
        <v>258</v>
      </c>
      <c r="E25" s="453" t="s">
        <v>98</v>
      </c>
      <c r="F25" s="463"/>
      <c r="G25" s="449" t="s">
        <v>256</v>
      </c>
      <c r="H25" s="455" t="s">
        <v>405</v>
      </c>
      <c r="I25" s="456"/>
      <c r="J25" s="452"/>
      <c r="K25" s="17"/>
      <c r="L25" s="8"/>
      <c r="M25" s="9"/>
      <c r="N25" s="48"/>
      <c r="O25" s="36"/>
      <c r="P25" s="80"/>
      <c r="Q25" s="17"/>
      <c r="R25" s="8"/>
      <c r="S25" s="9"/>
      <c r="T25" s="48"/>
      <c r="U25" s="36"/>
      <c r="V25" s="80"/>
      <c r="W25" s="17"/>
      <c r="X25" s="8"/>
      <c r="Y25" s="9"/>
      <c r="Z25" s="48"/>
      <c r="AA25" s="36"/>
      <c r="AB25" s="80"/>
    </row>
    <row r="26" spans="1:28" s="148" customFormat="1" ht="18.75" customHeight="1" x14ac:dyDescent="0.15">
      <c r="A26" s="653"/>
      <c r="B26" s="654"/>
      <c r="C26" s="661"/>
      <c r="D26" s="192" t="s">
        <v>259</v>
      </c>
      <c r="E26" s="453" t="s">
        <v>93</v>
      </c>
      <c r="F26" s="463"/>
      <c r="G26" s="449" t="s">
        <v>96</v>
      </c>
      <c r="H26" s="455"/>
      <c r="I26" s="456"/>
      <c r="J26" s="452"/>
      <c r="K26" s="17"/>
      <c r="L26" s="8"/>
      <c r="M26" s="9"/>
      <c r="N26" s="48"/>
      <c r="O26" s="36"/>
      <c r="P26" s="80"/>
      <c r="Q26" s="17"/>
      <c r="R26" s="8"/>
      <c r="S26" s="9"/>
      <c r="T26" s="48"/>
      <c r="U26" s="36"/>
      <c r="V26" s="80"/>
      <c r="W26" s="17"/>
      <c r="X26" s="8"/>
      <c r="Y26" s="9"/>
      <c r="Z26" s="48"/>
      <c r="AA26" s="36"/>
      <c r="AB26" s="80"/>
    </row>
    <row r="27" spans="1:28" s="148" customFormat="1" ht="18.75" customHeight="1" x14ac:dyDescent="0.15">
      <c r="A27" s="423" t="s">
        <v>89</v>
      </c>
      <c r="B27" s="574">
        <f>I27</f>
        <v>0</v>
      </c>
      <c r="C27" s="574"/>
      <c r="D27" s="424">
        <f>J27</f>
        <v>0</v>
      </c>
      <c r="E27" s="474"/>
      <c r="F27" s="475"/>
      <c r="G27" s="476"/>
      <c r="H27" s="477" t="s">
        <v>159</v>
      </c>
      <c r="I27" s="510">
        <f>SUM(I24:I26)</f>
        <v>0</v>
      </c>
      <c r="J27" s="506">
        <f>SUM(J24:J26)</f>
        <v>0</v>
      </c>
      <c r="K27" s="255"/>
      <c r="L27" s="225"/>
      <c r="M27" s="256"/>
      <c r="N27" s="257"/>
      <c r="O27" s="225"/>
      <c r="P27" s="218"/>
      <c r="Q27" s="255"/>
      <c r="R27" s="225"/>
      <c r="S27" s="256"/>
      <c r="T27" s="257"/>
      <c r="U27" s="225"/>
      <c r="V27" s="218"/>
      <c r="W27" s="255"/>
      <c r="X27" s="225"/>
      <c r="Y27" s="256"/>
      <c r="Z27" s="257"/>
      <c r="AA27" s="225"/>
      <c r="AB27" s="218"/>
    </row>
    <row r="28" spans="1:28" ht="18.75" customHeight="1" x14ac:dyDescent="0.15">
      <c r="A28" s="212" t="s">
        <v>196</v>
      </c>
      <c r="B28" s="212"/>
      <c r="C28" s="212"/>
      <c r="D28" s="213"/>
      <c r="E28" s="213"/>
      <c r="F28" s="213"/>
      <c r="G28" s="213"/>
      <c r="I28" s="213"/>
      <c r="J28" s="214"/>
      <c r="K28" s="214"/>
      <c r="L28" s="214"/>
      <c r="M28" s="214"/>
      <c r="O28" s="214"/>
      <c r="P28" s="214"/>
      <c r="Q28" s="214"/>
      <c r="R28" s="214"/>
      <c r="S28" s="214"/>
      <c r="U28" s="214"/>
      <c r="V28" s="215"/>
      <c r="W28" s="216"/>
      <c r="X28" s="217"/>
      <c r="Y28" s="395"/>
      <c r="Z28" s="395" t="s">
        <v>226</v>
      </c>
      <c r="AA28" s="426">
        <f>SUM(B18,B23,B27)</f>
        <v>2840</v>
      </c>
      <c r="AB28" s="427">
        <f>D18+D23+D27</f>
        <v>0</v>
      </c>
    </row>
    <row r="29" spans="1:28" ht="4.5" customHeight="1" x14ac:dyDescent="0.15">
      <c r="A29" s="212"/>
      <c r="B29" s="212"/>
      <c r="C29" s="212"/>
      <c r="D29" s="213"/>
      <c r="E29" s="213"/>
      <c r="F29" s="213"/>
      <c r="G29" s="213"/>
      <c r="I29" s="213"/>
      <c r="J29" s="214"/>
      <c r="K29" s="214"/>
      <c r="L29" s="214"/>
      <c r="M29" s="214"/>
      <c r="O29" s="214"/>
      <c r="P29" s="214"/>
      <c r="Q29" s="214"/>
      <c r="R29" s="214"/>
      <c r="S29" s="214"/>
      <c r="U29" s="214"/>
      <c r="V29" s="215"/>
      <c r="W29" s="98"/>
      <c r="X29" s="98"/>
      <c r="Y29" s="258"/>
      <c r="Z29" s="258"/>
      <c r="AA29" s="7"/>
      <c r="AB29" s="74"/>
    </row>
    <row r="30" spans="1:28" s="193" customFormat="1" ht="9.75" customHeight="1" x14ac:dyDescent="0.15">
      <c r="A30" s="195" t="s">
        <v>351</v>
      </c>
      <c r="B30" s="195"/>
      <c r="C30" s="195"/>
      <c r="H30" s="194"/>
      <c r="J30" s="195" t="s">
        <v>359</v>
      </c>
      <c r="K30" s="219"/>
      <c r="L30" s="219"/>
      <c r="M30" s="219"/>
      <c r="N30" s="220"/>
      <c r="O30" s="219"/>
      <c r="P30" s="219"/>
      <c r="Q30" s="195"/>
      <c r="R30" s="195"/>
      <c r="T30" s="193" t="s">
        <v>361</v>
      </c>
      <c r="Z30" s="194"/>
    </row>
    <row r="31" spans="1:28" s="193" customFormat="1" ht="9.75" customHeight="1" x14ac:dyDescent="0.15">
      <c r="A31" s="195" t="s">
        <v>352</v>
      </c>
      <c r="B31" s="195"/>
      <c r="C31" s="195"/>
      <c r="H31" s="194"/>
      <c r="I31" s="195"/>
      <c r="J31" s="193" t="s">
        <v>357</v>
      </c>
      <c r="N31" s="194"/>
      <c r="Q31" s="195"/>
      <c r="R31" s="195"/>
      <c r="T31" s="193" t="s">
        <v>360</v>
      </c>
      <c r="Z31" s="194"/>
    </row>
    <row r="32" spans="1:28" s="193" customFormat="1" ht="9.75" customHeight="1" x14ac:dyDescent="0.15">
      <c r="A32" s="195" t="s">
        <v>353</v>
      </c>
      <c r="B32" s="195"/>
      <c r="C32" s="195"/>
      <c r="H32" s="194"/>
      <c r="J32" s="195" t="s">
        <v>356</v>
      </c>
      <c r="N32" s="194"/>
      <c r="Q32" s="195"/>
      <c r="R32" s="195"/>
      <c r="T32" s="193" t="s">
        <v>372</v>
      </c>
      <c r="Z32" s="194"/>
    </row>
    <row r="33" spans="1:26" s="193" customFormat="1" ht="9.75" customHeight="1" x14ac:dyDescent="0.15">
      <c r="A33" s="195" t="s">
        <v>354</v>
      </c>
      <c r="B33" s="195"/>
      <c r="C33" s="195"/>
      <c r="H33" s="194"/>
      <c r="J33" s="195" t="s">
        <v>358</v>
      </c>
      <c r="N33" s="194"/>
      <c r="Q33" s="195"/>
      <c r="R33" s="195"/>
      <c r="T33" s="193" t="s">
        <v>373</v>
      </c>
      <c r="Z33" s="194"/>
    </row>
    <row r="34" spans="1:26" s="193" customFormat="1" ht="9.75" customHeight="1" x14ac:dyDescent="0.15">
      <c r="A34" s="195" t="s">
        <v>355</v>
      </c>
      <c r="B34" s="195"/>
      <c r="C34" s="195"/>
      <c r="H34" s="194"/>
      <c r="J34" s="195"/>
      <c r="M34" s="195"/>
      <c r="N34" s="194"/>
      <c r="O34" s="195"/>
      <c r="T34" s="193" t="s">
        <v>374</v>
      </c>
      <c r="Z34" s="194"/>
    </row>
    <row r="35" spans="1:26" s="193" customFormat="1" ht="13.5" customHeight="1" x14ac:dyDescent="0.15">
      <c r="A35" s="259" t="s">
        <v>414</v>
      </c>
      <c r="B35" s="195"/>
      <c r="C35" s="195"/>
      <c r="H35" s="194"/>
      <c r="J35" s="195"/>
      <c r="N35" s="194"/>
      <c r="Q35" s="195"/>
      <c r="R35" s="195"/>
      <c r="T35" s="194"/>
      <c r="Z35" s="194"/>
    </row>
    <row r="36" spans="1:26" s="193" customFormat="1" ht="11.25" customHeight="1" x14ac:dyDescent="0.15">
      <c r="H36" s="194"/>
      <c r="N36" s="194"/>
      <c r="Q36" s="195"/>
      <c r="R36" s="195"/>
      <c r="T36" s="194"/>
      <c r="Z36" s="194"/>
    </row>
    <row r="37" spans="1:26" s="193" customFormat="1" ht="11.25" customHeight="1" x14ac:dyDescent="0.15">
      <c r="H37" s="194"/>
      <c r="J37" s="195"/>
      <c r="N37" s="194"/>
      <c r="P37" s="196"/>
      <c r="Q37" s="196"/>
      <c r="R37" s="196"/>
      <c r="T37" s="194"/>
      <c r="Z37" s="194"/>
    </row>
    <row r="38" spans="1:26" s="193" customFormat="1" ht="11.25" customHeight="1" x14ac:dyDescent="0.15">
      <c r="D38" s="195"/>
      <c r="H38" s="194"/>
      <c r="N38" s="194"/>
      <c r="T38" s="194"/>
      <c r="Z38" s="194"/>
    </row>
    <row r="39" spans="1:26" s="193" customFormat="1" ht="11.25" customHeight="1" x14ac:dyDescent="0.15">
      <c r="H39" s="194"/>
      <c r="J39" s="195"/>
      <c r="N39" s="194"/>
      <c r="T39" s="194"/>
      <c r="Z39" s="194"/>
    </row>
    <row r="40" spans="1:26" s="193" customFormat="1" ht="10.5" x14ac:dyDescent="0.15">
      <c r="H40" s="194"/>
      <c r="J40" s="195"/>
      <c r="N40" s="194"/>
      <c r="T40" s="194"/>
      <c r="Z40" s="194"/>
    </row>
    <row r="41" spans="1:26" s="193" customFormat="1" ht="10.5" x14ac:dyDescent="0.15">
      <c r="H41" s="194"/>
      <c r="J41" s="195"/>
      <c r="N41" s="194"/>
      <c r="T41" s="194"/>
      <c r="Z41" s="194"/>
    </row>
    <row r="42" spans="1:26" s="193" customFormat="1" ht="10.5" x14ac:dyDescent="0.15">
      <c r="H42" s="194"/>
      <c r="J42" s="195"/>
      <c r="M42" s="195"/>
      <c r="N42" s="194"/>
      <c r="O42" s="195"/>
      <c r="T42" s="194"/>
      <c r="Z42" s="194"/>
    </row>
    <row r="43" spans="1:26" s="193" customFormat="1" ht="10.5" x14ac:dyDescent="0.15">
      <c r="H43" s="194"/>
      <c r="J43" s="195"/>
      <c r="N43" s="194"/>
      <c r="T43" s="194"/>
      <c r="Z43" s="194"/>
    </row>
    <row r="44" spans="1:26" s="193" customFormat="1" ht="10.5" x14ac:dyDescent="0.15">
      <c r="H44" s="194"/>
      <c r="J44" s="195"/>
      <c r="N44" s="194"/>
      <c r="T44" s="194"/>
      <c r="Z44" s="194"/>
    </row>
    <row r="45" spans="1:26" s="193" customFormat="1" ht="10.5" x14ac:dyDescent="0.15">
      <c r="H45" s="194"/>
      <c r="J45" s="195"/>
      <c r="N45" s="194"/>
      <c r="T45" s="194"/>
      <c r="Z45" s="194"/>
    </row>
  </sheetData>
  <mergeCells count="45">
    <mergeCell ref="W6:Z6"/>
    <mergeCell ref="W5:Z5"/>
    <mergeCell ref="W3:Z3"/>
    <mergeCell ref="W4:Z4"/>
    <mergeCell ref="Y1:AB1"/>
    <mergeCell ref="AA4:AB4"/>
    <mergeCell ref="AA5:AB5"/>
    <mergeCell ref="A3:B3"/>
    <mergeCell ref="N3:P3"/>
    <mergeCell ref="Q3:V3"/>
    <mergeCell ref="AA3:AB3"/>
    <mergeCell ref="A1:J2"/>
    <mergeCell ref="K1:T1"/>
    <mergeCell ref="K2:T2"/>
    <mergeCell ref="D3:L3"/>
    <mergeCell ref="A4:B4"/>
    <mergeCell ref="N4:P4"/>
    <mergeCell ref="Q4:V5"/>
    <mergeCell ref="B5:P5"/>
    <mergeCell ref="D4:L4"/>
    <mergeCell ref="T6:V6"/>
    <mergeCell ref="AA6:AB6"/>
    <mergeCell ref="A7:C8"/>
    <mergeCell ref="D7:D8"/>
    <mergeCell ref="E7:J7"/>
    <mergeCell ref="K7:P7"/>
    <mergeCell ref="Q7:V7"/>
    <mergeCell ref="W7:AB7"/>
    <mergeCell ref="E8:H8"/>
    <mergeCell ref="Q6:S6"/>
    <mergeCell ref="K8:N8"/>
    <mergeCell ref="Q8:T8"/>
    <mergeCell ref="W8:Z8"/>
    <mergeCell ref="H6:I6"/>
    <mergeCell ref="B6:F6"/>
    <mergeCell ref="K6:P6"/>
    <mergeCell ref="A9:C17"/>
    <mergeCell ref="B18:C18"/>
    <mergeCell ref="B23:C23"/>
    <mergeCell ref="D9:D10"/>
    <mergeCell ref="B27:C27"/>
    <mergeCell ref="D21:D22"/>
    <mergeCell ref="A24:B26"/>
    <mergeCell ref="C24:C26"/>
    <mergeCell ref="A19:C22"/>
  </mergeCells>
  <phoneticPr fontId="2"/>
  <conditionalFormatting sqref="G9:G12 S9:S17 G19:G22">
    <cfRule type="expression" dxfId="71" priority="40">
      <formula>$G$9</formula>
    </cfRule>
  </conditionalFormatting>
  <conditionalFormatting sqref="G9:G17">
    <cfRule type="expression" dxfId="70" priority="39">
      <formula>J9&gt;0</formula>
    </cfRule>
  </conditionalFormatting>
  <conditionalFormatting sqref="G14:G17">
    <cfRule type="expression" dxfId="69" priority="38">
      <formula>$G$9</formula>
    </cfRule>
  </conditionalFormatting>
  <conditionalFormatting sqref="G19:G22">
    <cfRule type="expression" dxfId="68" priority="41">
      <formula>J19&gt;0</formula>
    </cfRule>
  </conditionalFormatting>
  <conditionalFormatting sqref="G24:G26">
    <cfRule type="expression" dxfId="67" priority="3">
      <formula>$G$9</formula>
    </cfRule>
    <cfRule type="expression" dxfId="66" priority="4">
      <formula>J24&gt;0</formula>
    </cfRule>
  </conditionalFormatting>
  <conditionalFormatting sqref="M16">
    <cfRule type="expression" dxfId="65" priority="29">
      <formula>$G$9</formula>
    </cfRule>
    <cfRule type="expression" dxfId="64" priority="30">
      <formula>P16&gt;0</formula>
    </cfRule>
  </conditionalFormatting>
  <conditionalFormatting sqref="M19">
    <cfRule type="expression" dxfId="63" priority="27">
      <formula>$G$9</formula>
    </cfRule>
    <cfRule type="expression" dxfId="62" priority="28">
      <formula>P19&gt;0</formula>
    </cfRule>
  </conditionalFormatting>
  <conditionalFormatting sqref="S9:S17">
    <cfRule type="expression" dxfId="61" priority="59">
      <formula>V9&gt;0</formula>
    </cfRule>
  </conditionalFormatting>
  <conditionalFormatting sqref="S19">
    <cfRule type="expression" dxfId="60" priority="1">
      <formula>$G$9</formula>
    </cfRule>
    <cfRule type="expression" dxfId="59" priority="2">
      <formula>V19&gt;0</formula>
    </cfRule>
  </conditionalFormatting>
  <conditionalFormatting sqref="Y9">
    <cfRule type="expression" dxfId="58" priority="18">
      <formula>$G$9</formula>
    </cfRule>
    <cfRule type="expression" dxfId="57" priority="19">
      <formula>AB9&gt;0</formula>
    </cfRule>
  </conditionalFormatting>
  <conditionalFormatting sqref="Y19">
    <cfRule type="expression" dxfId="56" priority="14">
      <formula>$G$9</formula>
    </cfRule>
    <cfRule type="expression" dxfId="55" priority="15">
      <formula>AB19&gt;0</formula>
    </cfRule>
  </conditionalFormatting>
  <dataValidations count="1">
    <dataValidation type="decimal" allowBlank="1" showErrorMessage="1" errorTitle="ｴﾗｰ" error="販売店持ち部数内の枚数を入力してください。" sqref="AB19 AB22 V19 J19:J22 P19 AB9 P16 P12:P13 P9 V9:V17 J9:J17 J24:J26" xr:uid="{E1797D9F-BD53-42BC-AF2E-5CC59468DE07}">
      <formula1>0</formula1>
      <formula2>I9</formula2>
    </dataValidation>
  </dataValidations>
  <printOptions horizontalCentered="1"/>
  <pageMargins left="3.937007874015748E-2" right="3.937007874015748E-2" top="0.39370078740157483" bottom="0"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279A7-9E08-480F-915F-0326E0BDC93C}">
  <dimension ref="A1:AB42"/>
  <sheetViews>
    <sheetView showGridLines="0" showZeros="0" view="pageBreakPreview" zoomScale="90" zoomScaleNormal="100" zoomScaleSheetLayoutView="90" workbookViewId="0">
      <selection activeCell="D3" sqref="D3:L3"/>
    </sheetView>
  </sheetViews>
  <sheetFormatPr defaultRowHeight="13.5" x14ac:dyDescent="0.15"/>
  <cols>
    <col min="1" max="1" width="5.375" style="137" customWidth="1"/>
    <col min="2" max="2" width="4.375" style="137" customWidth="1"/>
    <col min="3" max="3" width="2.375" style="137" customWidth="1"/>
    <col min="4" max="4" width="7.25" style="137" customWidth="1"/>
    <col min="5" max="5" width="2.375" style="137" customWidth="1"/>
    <col min="6" max="6" width="0.5" style="137" customWidth="1"/>
    <col min="7" max="7" width="9.875" style="137" customWidth="1"/>
    <col min="8" max="8" width="5.5" style="197" customWidth="1"/>
    <col min="9" max="9" width="7.5" style="137" customWidth="1"/>
    <col min="10" max="10" width="8.125" style="137" customWidth="1"/>
    <col min="11" max="11" width="2.375" style="137" customWidth="1"/>
    <col min="12" max="12" width="0.5" style="137" customWidth="1"/>
    <col min="13" max="13" width="9" style="137" customWidth="1"/>
    <col min="14" max="14" width="3.625" style="197" customWidth="1"/>
    <col min="15" max="15" width="7.5" style="137" customWidth="1"/>
    <col min="16" max="16" width="8.125" style="137" customWidth="1"/>
    <col min="17" max="17" width="2.875" style="137" customWidth="1"/>
    <col min="18" max="18" width="0.5" style="137" customWidth="1"/>
    <col min="19" max="19" width="9" style="137" customWidth="1"/>
    <col min="20" max="20" width="5.375" style="197" customWidth="1"/>
    <col min="21" max="21" width="7.5" style="137" customWidth="1"/>
    <col min="22" max="22" width="8.125" style="137" customWidth="1"/>
    <col min="23" max="23" width="2.875" style="137" customWidth="1"/>
    <col min="24" max="24" width="0.5" style="137" customWidth="1"/>
    <col min="25" max="25" width="8.5" style="137" customWidth="1"/>
    <col min="26" max="26" width="0.625" style="197" customWidth="1"/>
    <col min="27" max="28" width="8.25" style="137" customWidth="1"/>
    <col min="29" max="16384" width="9" style="137"/>
  </cols>
  <sheetData>
    <row r="1" spans="1:28" ht="22.5" customHeight="1" x14ac:dyDescent="0.15">
      <c r="A1" s="575" t="s">
        <v>261</v>
      </c>
      <c r="B1" s="575"/>
      <c r="C1" s="575"/>
      <c r="D1" s="575"/>
      <c r="E1" s="575"/>
      <c r="F1" s="575"/>
      <c r="G1" s="575"/>
      <c r="H1" s="575"/>
      <c r="I1" s="575"/>
      <c r="J1" s="575"/>
      <c r="K1" s="577" t="s">
        <v>331</v>
      </c>
      <c r="L1" s="577"/>
      <c r="M1" s="577"/>
      <c r="N1" s="577"/>
      <c r="O1" s="577"/>
      <c r="P1" s="577"/>
      <c r="Q1" s="577"/>
      <c r="R1" s="577"/>
      <c r="S1" s="577"/>
      <c r="T1" s="577"/>
      <c r="U1" s="135"/>
      <c r="V1" s="135"/>
      <c r="W1" s="136"/>
      <c r="X1" s="136"/>
      <c r="Y1" s="593" t="s">
        <v>329</v>
      </c>
      <c r="Z1" s="593"/>
      <c r="AA1" s="594"/>
      <c r="AB1" s="594"/>
    </row>
    <row r="2" spans="1:28" ht="13.5" customHeight="1" x14ac:dyDescent="0.15">
      <c r="A2" s="576"/>
      <c r="B2" s="576"/>
      <c r="C2" s="576"/>
      <c r="D2" s="576"/>
      <c r="E2" s="576"/>
      <c r="F2" s="576"/>
      <c r="G2" s="576"/>
      <c r="H2" s="576"/>
      <c r="I2" s="576"/>
      <c r="J2" s="576"/>
      <c r="K2" s="578" t="s">
        <v>444</v>
      </c>
      <c r="L2" s="578"/>
      <c r="M2" s="578"/>
      <c r="N2" s="578"/>
      <c r="O2" s="578"/>
      <c r="P2" s="578"/>
      <c r="Q2" s="578"/>
      <c r="R2" s="578"/>
      <c r="S2" s="578"/>
      <c r="T2" s="578"/>
      <c r="U2" s="138"/>
      <c r="V2" s="138"/>
      <c r="W2" s="136"/>
      <c r="X2" s="136"/>
      <c r="Y2" s="139"/>
      <c r="Z2" s="139"/>
      <c r="AA2" s="140"/>
      <c r="AB2" s="140" t="s">
        <v>330</v>
      </c>
    </row>
    <row r="3" spans="1:28" s="143" customFormat="1" ht="22.5" customHeight="1" x14ac:dyDescent="0.15">
      <c r="A3" s="656" t="s">
        <v>379</v>
      </c>
      <c r="B3" s="596"/>
      <c r="C3" s="132" t="s">
        <v>381</v>
      </c>
      <c r="D3" s="643"/>
      <c r="E3" s="643"/>
      <c r="F3" s="643"/>
      <c r="G3" s="643"/>
      <c r="H3" s="643"/>
      <c r="I3" s="643"/>
      <c r="J3" s="643"/>
      <c r="K3" s="643"/>
      <c r="L3" s="643"/>
      <c r="M3" s="142" t="s">
        <v>384</v>
      </c>
      <c r="N3" s="597"/>
      <c r="O3" s="597"/>
      <c r="P3" s="598"/>
      <c r="Q3" s="637" t="s">
        <v>71</v>
      </c>
      <c r="R3" s="596"/>
      <c r="S3" s="638"/>
      <c r="T3" s="638"/>
      <c r="U3" s="638"/>
      <c r="V3" s="639"/>
      <c r="W3" s="647" t="s">
        <v>72</v>
      </c>
      <c r="X3" s="648"/>
      <c r="Y3" s="648"/>
      <c r="Z3" s="648"/>
      <c r="AA3" s="640">
        <f>AB29</f>
        <v>0</v>
      </c>
      <c r="AB3" s="641"/>
    </row>
    <row r="4" spans="1:28" s="143" customFormat="1" ht="22.5" customHeight="1" x14ac:dyDescent="0.15">
      <c r="A4" s="658" t="s">
        <v>383</v>
      </c>
      <c r="B4" s="621"/>
      <c r="C4" s="133" t="s">
        <v>380</v>
      </c>
      <c r="D4" s="634"/>
      <c r="E4" s="634"/>
      <c r="F4" s="634"/>
      <c r="G4" s="634"/>
      <c r="H4" s="634"/>
      <c r="I4" s="634"/>
      <c r="J4" s="634"/>
      <c r="K4" s="634"/>
      <c r="L4" s="634"/>
      <c r="M4" s="144" t="s">
        <v>384</v>
      </c>
      <c r="N4" s="622"/>
      <c r="O4" s="622"/>
      <c r="P4" s="623"/>
      <c r="Q4" s="624"/>
      <c r="R4" s="625"/>
      <c r="S4" s="625"/>
      <c r="T4" s="625"/>
      <c r="U4" s="625"/>
      <c r="V4" s="626"/>
      <c r="W4" s="646" t="s">
        <v>73</v>
      </c>
      <c r="X4" s="631"/>
      <c r="Y4" s="631"/>
      <c r="Z4" s="631"/>
      <c r="AA4" s="644">
        <f>SUM(秋田市:大館市!AA3)</f>
        <v>0</v>
      </c>
      <c r="AB4" s="645"/>
    </row>
    <row r="5" spans="1:28" s="143" customFormat="1" ht="22.5" customHeight="1" x14ac:dyDescent="0.15">
      <c r="A5" s="198" t="s">
        <v>375</v>
      </c>
      <c r="B5" s="631"/>
      <c r="C5" s="631"/>
      <c r="D5" s="631"/>
      <c r="E5" s="631"/>
      <c r="F5" s="631"/>
      <c r="G5" s="631"/>
      <c r="H5" s="631"/>
      <c r="I5" s="631"/>
      <c r="J5" s="631"/>
      <c r="K5" s="631"/>
      <c r="L5" s="631"/>
      <c r="M5" s="631"/>
      <c r="N5" s="631"/>
      <c r="O5" s="631"/>
      <c r="P5" s="632"/>
      <c r="Q5" s="627"/>
      <c r="R5" s="628"/>
      <c r="S5" s="628"/>
      <c r="T5" s="628"/>
      <c r="U5" s="628"/>
      <c r="V5" s="629"/>
      <c r="W5" s="635" t="s">
        <v>84</v>
      </c>
      <c r="X5" s="636"/>
      <c r="Y5" s="636"/>
      <c r="Z5" s="636"/>
      <c r="AA5" s="618"/>
      <c r="AB5" s="619"/>
    </row>
    <row r="6" spans="1:28" s="143" customFormat="1" ht="22.5" customHeight="1" x14ac:dyDescent="0.15">
      <c r="A6" s="199" t="s">
        <v>376</v>
      </c>
      <c r="B6" s="591"/>
      <c r="C6" s="591"/>
      <c r="D6" s="591"/>
      <c r="E6" s="591"/>
      <c r="F6" s="592"/>
      <c r="G6" s="200" t="s">
        <v>377</v>
      </c>
      <c r="H6" s="591"/>
      <c r="I6" s="592"/>
      <c r="J6" s="200" t="s">
        <v>378</v>
      </c>
      <c r="K6" s="591"/>
      <c r="L6" s="591"/>
      <c r="M6" s="591"/>
      <c r="N6" s="591"/>
      <c r="O6" s="591"/>
      <c r="P6" s="592"/>
      <c r="Q6" s="605" t="s">
        <v>92</v>
      </c>
      <c r="R6" s="605"/>
      <c r="S6" s="606"/>
      <c r="T6" s="589"/>
      <c r="U6" s="589"/>
      <c r="V6" s="590"/>
      <c r="W6" s="607" t="s">
        <v>91</v>
      </c>
      <c r="X6" s="608"/>
      <c r="Y6" s="608"/>
      <c r="Z6" s="608"/>
      <c r="AA6" s="599"/>
      <c r="AB6" s="600"/>
    </row>
    <row r="7" spans="1:28" s="148" customFormat="1" ht="17.25" customHeight="1" x14ac:dyDescent="0.15">
      <c r="A7" s="609" t="s">
        <v>95</v>
      </c>
      <c r="B7" s="610"/>
      <c r="C7" s="611"/>
      <c r="D7" s="615" t="s">
        <v>0</v>
      </c>
      <c r="E7" s="617" t="s">
        <v>13</v>
      </c>
      <c r="F7" s="602"/>
      <c r="G7" s="603"/>
      <c r="H7" s="603"/>
      <c r="I7" s="603"/>
      <c r="J7" s="657"/>
      <c r="K7" s="617" t="s">
        <v>4</v>
      </c>
      <c r="L7" s="602"/>
      <c r="M7" s="603"/>
      <c r="N7" s="603"/>
      <c r="O7" s="603"/>
      <c r="P7" s="604"/>
      <c r="Q7" s="602" t="s">
        <v>5</v>
      </c>
      <c r="R7" s="602"/>
      <c r="S7" s="603"/>
      <c r="T7" s="603"/>
      <c r="U7" s="603"/>
      <c r="V7" s="604"/>
      <c r="W7" s="601" t="s">
        <v>334</v>
      </c>
      <c r="X7" s="602"/>
      <c r="Y7" s="603"/>
      <c r="Z7" s="603"/>
      <c r="AA7" s="603"/>
      <c r="AB7" s="604"/>
    </row>
    <row r="8" spans="1:28" s="148" customFormat="1" ht="17.25" customHeight="1" x14ac:dyDescent="0.15">
      <c r="A8" s="612"/>
      <c r="B8" s="613"/>
      <c r="C8" s="614"/>
      <c r="D8" s="616"/>
      <c r="E8" s="585" t="s">
        <v>335</v>
      </c>
      <c r="F8" s="586"/>
      <c r="G8" s="586"/>
      <c r="H8" s="587"/>
      <c r="I8" s="149" t="s">
        <v>157</v>
      </c>
      <c r="J8" s="150" t="s">
        <v>6</v>
      </c>
      <c r="K8" s="585" t="s">
        <v>335</v>
      </c>
      <c r="L8" s="586"/>
      <c r="M8" s="586"/>
      <c r="N8" s="587"/>
      <c r="O8" s="149" t="s">
        <v>157</v>
      </c>
      <c r="P8" s="150" t="s">
        <v>6</v>
      </c>
      <c r="Q8" s="585" t="s">
        <v>335</v>
      </c>
      <c r="R8" s="586"/>
      <c r="S8" s="586"/>
      <c r="T8" s="587"/>
      <c r="U8" s="149" t="s">
        <v>157</v>
      </c>
      <c r="V8" s="150" t="s">
        <v>6</v>
      </c>
      <c r="W8" s="585" t="s">
        <v>410</v>
      </c>
      <c r="X8" s="586"/>
      <c r="Y8" s="586"/>
      <c r="Z8" s="587"/>
      <c r="AA8" s="149" t="s">
        <v>157</v>
      </c>
      <c r="AB8" s="150" t="s">
        <v>6</v>
      </c>
    </row>
    <row r="9" spans="1:28" s="148" customFormat="1" ht="19.5" customHeight="1" x14ac:dyDescent="0.15">
      <c r="A9" s="666" t="s">
        <v>280</v>
      </c>
      <c r="B9" s="667"/>
      <c r="C9" s="668"/>
      <c r="D9" s="649" t="s">
        <v>362</v>
      </c>
      <c r="E9" s="447"/>
      <c r="F9" s="448"/>
      <c r="G9" s="449" t="s">
        <v>262</v>
      </c>
      <c r="H9" s="450" t="s">
        <v>133</v>
      </c>
      <c r="I9" s="451"/>
      <c r="J9" s="501"/>
      <c r="K9" s="201"/>
      <c r="L9" s="202"/>
      <c r="M9" s="377" t="s">
        <v>272</v>
      </c>
      <c r="N9" s="400" t="s">
        <v>273</v>
      </c>
      <c r="O9" s="404">
        <v>1340</v>
      </c>
      <c r="P9" s="71"/>
      <c r="Q9" s="203"/>
      <c r="R9" s="202"/>
      <c r="S9" s="377" t="s">
        <v>272</v>
      </c>
      <c r="T9" s="400" t="s">
        <v>165</v>
      </c>
      <c r="U9" s="404">
        <v>1850</v>
      </c>
      <c r="V9" s="71"/>
      <c r="W9" s="177"/>
      <c r="X9" s="178"/>
      <c r="Y9" s="230"/>
      <c r="Z9" s="66"/>
      <c r="AA9" s="180"/>
      <c r="AB9" s="68"/>
    </row>
    <row r="10" spans="1:28" s="148" customFormat="1" ht="19.5" customHeight="1" x14ac:dyDescent="0.15">
      <c r="A10" s="669"/>
      <c r="B10" s="670"/>
      <c r="C10" s="671"/>
      <c r="D10" s="672"/>
      <c r="E10" s="453"/>
      <c r="F10" s="454"/>
      <c r="G10" s="449" t="s">
        <v>28</v>
      </c>
      <c r="H10" s="455"/>
      <c r="I10" s="456"/>
      <c r="J10" s="501"/>
      <c r="K10" s="124"/>
      <c r="L10" s="50"/>
      <c r="M10" s="19"/>
      <c r="N10" s="51"/>
      <c r="O10" s="52"/>
      <c r="P10" s="125"/>
      <c r="Q10" s="124"/>
      <c r="R10" s="50"/>
      <c r="S10" s="19"/>
      <c r="T10" s="51"/>
      <c r="U10" s="52"/>
      <c r="V10" s="125"/>
      <c r="W10" s="232"/>
      <c r="X10" s="151"/>
      <c r="Y10" s="151"/>
      <c r="Z10" s="48"/>
      <c r="AA10" s="151"/>
      <c r="AB10" s="233"/>
    </row>
    <row r="11" spans="1:28" s="148" customFormat="1" ht="19.5" customHeight="1" x14ac:dyDescent="0.15">
      <c r="A11" s="669"/>
      <c r="B11" s="670"/>
      <c r="C11" s="671"/>
      <c r="D11" s="672"/>
      <c r="E11" s="453"/>
      <c r="F11" s="454"/>
      <c r="G11" s="449" t="s">
        <v>29</v>
      </c>
      <c r="H11" s="455"/>
      <c r="I11" s="456"/>
      <c r="J11" s="501"/>
      <c r="K11" s="46"/>
      <c r="L11" s="47"/>
      <c r="M11" s="9"/>
      <c r="N11" s="48"/>
      <c r="O11" s="36"/>
      <c r="P11" s="49"/>
      <c r="Q11" s="46"/>
      <c r="R11" s="47"/>
      <c r="S11" s="185"/>
      <c r="T11" s="48"/>
      <c r="U11" s="186"/>
      <c r="V11" s="42"/>
      <c r="W11" s="46"/>
      <c r="X11" s="47"/>
      <c r="Y11" s="9"/>
      <c r="Z11" s="48"/>
      <c r="AA11" s="36"/>
      <c r="AB11" s="49"/>
    </row>
    <row r="12" spans="1:28" s="148" customFormat="1" ht="19.5" customHeight="1" x14ac:dyDescent="0.15">
      <c r="A12" s="669"/>
      <c r="B12" s="670"/>
      <c r="C12" s="671"/>
      <c r="D12" s="650"/>
      <c r="E12" s="453" t="s">
        <v>114</v>
      </c>
      <c r="F12" s="454"/>
      <c r="G12" s="449" t="s">
        <v>30</v>
      </c>
      <c r="H12" s="455"/>
      <c r="I12" s="456"/>
      <c r="J12" s="501"/>
      <c r="K12" s="59"/>
      <c r="L12" s="53"/>
      <c r="M12" s="234"/>
      <c r="N12" s="54"/>
      <c r="O12" s="93"/>
      <c r="P12" s="43"/>
      <c r="Q12" s="59"/>
      <c r="R12" s="53"/>
      <c r="S12" s="156"/>
      <c r="T12" s="54"/>
      <c r="U12" s="207"/>
      <c r="V12" s="43"/>
      <c r="W12" s="59"/>
      <c r="X12" s="53"/>
      <c r="Y12" s="23"/>
      <c r="Z12" s="54"/>
      <c r="AA12" s="93"/>
      <c r="AB12" s="43"/>
    </row>
    <row r="13" spans="1:28" s="148" customFormat="1" ht="19.5" customHeight="1" x14ac:dyDescent="0.15">
      <c r="A13" s="669"/>
      <c r="B13" s="670"/>
      <c r="C13" s="671"/>
      <c r="D13" s="665" t="s">
        <v>60</v>
      </c>
      <c r="E13" s="482"/>
      <c r="F13" s="483"/>
      <c r="G13" s="470" t="s">
        <v>263</v>
      </c>
      <c r="H13" s="471" t="s">
        <v>133</v>
      </c>
      <c r="I13" s="472"/>
      <c r="J13" s="502"/>
      <c r="K13" s="46"/>
      <c r="L13" s="47"/>
      <c r="M13" s="69"/>
      <c r="N13" s="48"/>
      <c r="O13" s="7"/>
      <c r="P13" s="42"/>
      <c r="Q13" s="46"/>
      <c r="R13" s="47"/>
      <c r="S13" s="185"/>
      <c r="T13" s="48"/>
      <c r="U13" s="186"/>
      <c r="V13" s="42"/>
      <c r="W13" s="46"/>
      <c r="X13" s="47"/>
      <c r="Y13" s="9"/>
      <c r="Z13" s="48"/>
      <c r="AA13" s="7"/>
      <c r="AB13" s="42"/>
    </row>
    <row r="14" spans="1:28" s="148" customFormat="1" ht="19.5" customHeight="1" x14ac:dyDescent="0.15">
      <c r="A14" s="669"/>
      <c r="B14" s="670"/>
      <c r="C14" s="671"/>
      <c r="D14" s="650"/>
      <c r="E14" s="453"/>
      <c r="F14" s="454"/>
      <c r="G14" s="449" t="s">
        <v>264</v>
      </c>
      <c r="H14" s="455" t="s">
        <v>133</v>
      </c>
      <c r="I14" s="456"/>
      <c r="J14" s="501"/>
      <c r="K14" s="46"/>
      <c r="L14" s="47"/>
      <c r="M14" s="9"/>
      <c r="N14" s="48"/>
      <c r="O14" s="36"/>
      <c r="P14" s="49"/>
      <c r="Q14" s="46"/>
      <c r="R14" s="47"/>
      <c r="S14" s="185"/>
      <c r="T14" s="48"/>
      <c r="U14" s="186"/>
      <c r="V14" s="42"/>
      <c r="W14" s="46"/>
      <c r="X14" s="47"/>
      <c r="Y14" s="9"/>
      <c r="Z14" s="48"/>
      <c r="AA14" s="36"/>
      <c r="AB14" s="49"/>
    </row>
    <row r="15" spans="1:28" s="148" customFormat="1" ht="19.5" customHeight="1" x14ac:dyDescent="0.15">
      <c r="A15" s="669"/>
      <c r="B15" s="670"/>
      <c r="C15" s="671"/>
      <c r="D15" s="171" t="s">
        <v>61</v>
      </c>
      <c r="E15" s="453"/>
      <c r="F15" s="454"/>
      <c r="G15" s="449" t="s">
        <v>265</v>
      </c>
      <c r="H15" s="455" t="s">
        <v>405</v>
      </c>
      <c r="I15" s="456"/>
      <c r="J15" s="501"/>
      <c r="K15" s="59"/>
      <c r="L15" s="53"/>
      <c r="M15" s="23"/>
      <c r="N15" s="54"/>
      <c r="O15" s="55"/>
      <c r="P15" s="61"/>
      <c r="Q15" s="59"/>
      <c r="R15" s="53"/>
      <c r="S15" s="156"/>
      <c r="T15" s="54"/>
      <c r="U15" s="207"/>
      <c r="V15" s="43"/>
      <c r="W15" s="46"/>
      <c r="X15" s="47"/>
      <c r="Y15" s="9"/>
      <c r="Z15" s="48"/>
      <c r="AA15" s="36"/>
      <c r="AB15" s="49"/>
    </row>
    <row r="16" spans="1:28" s="148" customFormat="1" ht="19.5" customHeight="1" x14ac:dyDescent="0.15">
      <c r="A16" s="669"/>
      <c r="B16" s="670"/>
      <c r="C16" s="671"/>
      <c r="D16" s="665" t="s">
        <v>62</v>
      </c>
      <c r="E16" s="453"/>
      <c r="F16" s="454"/>
      <c r="G16" s="449" t="s">
        <v>266</v>
      </c>
      <c r="H16" s="455"/>
      <c r="I16" s="456"/>
      <c r="J16" s="501"/>
      <c r="K16" s="161"/>
      <c r="L16" s="56"/>
      <c r="M16" s="377" t="s">
        <v>274</v>
      </c>
      <c r="N16" s="379" t="s">
        <v>275</v>
      </c>
      <c r="O16" s="386">
        <v>30</v>
      </c>
      <c r="P16" s="41"/>
      <c r="Q16" s="161"/>
      <c r="R16" s="56"/>
      <c r="S16" s="377" t="s">
        <v>266</v>
      </c>
      <c r="T16" s="379" t="s">
        <v>129</v>
      </c>
      <c r="U16" s="386">
        <v>70</v>
      </c>
      <c r="V16" s="41"/>
      <c r="W16" s="46"/>
      <c r="X16" s="47"/>
      <c r="Y16" s="9"/>
      <c r="Z16" s="48"/>
      <c r="AA16" s="7"/>
      <c r="AB16" s="42"/>
    </row>
    <row r="17" spans="1:28" s="148" customFormat="1" ht="19.5" customHeight="1" x14ac:dyDescent="0.15">
      <c r="A17" s="669"/>
      <c r="B17" s="670"/>
      <c r="C17" s="671"/>
      <c r="D17" s="650"/>
      <c r="E17" s="518"/>
      <c r="F17" s="454"/>
      <c r="G17" s="464"/>
      <c r="H17" s="465"/>
      <c r="I17" s="519"/>
      <c r="J17" s="452"/>
      <c r="K17" s="60"/>
      <c r="L17" s="56"/>
      <c r="M17" s="235"/>
      <c r="N17" s="57"/>
      <c r="O17" s="236"/>
      <c r="P17" s="62"/>
      <c r="Q17" s="161"/>
      <c r="R17" s="56"/>
      <c r="S17" s="377" t="s">
        <v>277</v>
      </c>
      <c r="T17" s="379" t="s">
        <v>250</v>
      </c>
      <c r="U17" s="386">
        <v>30</v>
      </c>
      <c r="V17" s="41"/>
      <c r="W17" s="46"/>
      <c r="X17" s="47"/>
      <c r="Y17" s="9"/>
      <c r="Z17" s="48"/>
      <c r="AA17" s="7"/>
      <c r="AB17" s="42"/>
    </row>
    <row r="18" spans="1:28" s="148" customFormat="1" ht="19.5" customHeight="1" x14ac:dyDescent="0.15">
      <c r="A18" s="669"/>
      <c r="B18" s="670"/>
      <c r="C18" s="671"/>
      <c r="D18" s="192" t="s">
        <v>63</v>
      </c>
      <c r="E18" s="462" t="s">
        <v>417</v>
      </c>
      <c r="F18" s="483"/>
      <c r="G18" s="520"/>
      <c r="H18" s="521"/>
      <c r="I18" s="522"/>
      <c r="J18" s="511"/>
      <c r="K18" s="60"/>
      <c r="L18" s="56"/>
      <c r="M18" s="238"/>
      <c r="N18" s="57"/>
      <c r="O18" s="236"/>
      <c r="P18" s="62"/>
      <c r="Q18" s="161"/>
      <c r="R18" s="56"/>
      <c r="S18" s="377" t="s">
        <v>276</v>
      </c>
      <c r="T18" s="379" t="s">
        <v>250</v>
      </c>
      <c r="U18" s="386">
        <v>60</v>
      </c>
      <c r="V18" s="41"/>
      <c r="W18" s="46"/>
      <c r="X18" s="47"/>
      <c r="Y18" s="9"/>
      <c r="Z18" s="48"/>
      <c r="AA18" s="36"/>
      <c r="AB18" s="49"/>
    </row>
    <row r="19" spans="1:28" s="148" customFormat="1" ht="19.5" customHeight="1" x14ac:dyDescent="0.15">
      <c r="A19" s="669"/>
      <c r="B19" s="670"/>
      <c r="C19" s="671"/>
      <c r="D19" s="192" t="s">
        <v>64</v>
      </c>
      <c r="E19" s="482"/>
      <c r="F19" s="483"/>
      <c r="G19" s="470" t="s">
        <v>267</v>
      </c>
      <c r="H19" s="471"/>
      <c r="I19" s="523"/>
      <c r="J19" s="511"/>
      <c r="K19" s="60"/>
      <c r="L19" s="56"/>
      <c r="M19" s="238"/>
      <c r="N19" s="57"/>
      <c r="O19" s="236"/>
      <c r="P19" s="62"/>
      <c r="Q19" s="161" t="s">
        <v>117</v>
      </c>
      <c r="R19" s="56"/>
      <c r="S19" s="377" t="s">
        <v>267</v>
      </c>
      <c r="T19" s="379" t="s">
        <v>406</v>
      </c>
      <c r="U19" s="386">
        <v>220</v>
      </c>
      <c r="V19" s="41"/>
      <c r="W19" s="46"/>
      <c r="X19" s="47"/>
      <c r="Y19" s="9"/>
      <c r="Z19" s="48"/>
      <c r="AA19" s="7"/>
      <c r="AB19" s="42"/>
    </row>
    <row r="20" spans="1:28" s="148" customFormat="1" ht="19.5" customHeight="1" x14ac:dyDescent="0.15">
      <c r="A20" s="669"/>
      <c r="B20" s="670"/>
      <c r="C20" s="671"/>
      <c r="D20" s="665" t="s">
        <v>65</v>
      </c>
      <c r="E20" s="482"/>
      <c r="F20" s="483"/>
      <c r="G20" s="470" t="s">
        <v>268</v>
      </c>
      <c r="H20" s="471"/>
      <c r="I20" s="472"/>
      <c r="J20" s="502"/>
      <c r="K20" s="46"/>
      <c r="L20" s="47"/>
      <c r="M20" s="221"/>
      <c r="N20" s="48"/>
      <c r="O20" s="7"/>
      <c r="P20" s="42"/>
      <c r="Q20" s="124"/>
      <c r="R20" s="50"/>
      <c r="S20" s="204"/>
      <c r="T20" s="51"/>
      <c r="U20" s="205"/>
      <c r="V20" s="130"/>
      <c r="W20" s="46"/>
      <c r="X20" s="47"/>
      <c r="Y20" s="9"/>
      <c r="Z20" s="48"/>
      <c r="AA20" s="7"/>
      <c r="AB20" s="42"/>
    </row>
    <row r="21" spans="1:28" s="148" customFormat="1" ht="19.5" customHeight="1" x14ac:dyDescent="0.15">
      <c r="A21" s="669"/>
      <c r="B21" s="670"/>
      <c r="C21" s="671"/>
      <c r="D21" s="672"/>
      <c r="E21" s="453"/>
      <c r="F21" s="454"/>
      <c r="G21" s="449" t="s">
        <v>269</v>
      </c>
      <c r="H21" s="455"/>
      <c r="I21" s="456"/>
      <c r="J21" s="501"/>
      <c r="K21" s="46"/>
      <c r="L21" s="47"/>
      <c r="M21" s="9"/>
      <c r="N21" s="48"/>
      <c r="O21" s="36"/>
      <c r="P21" s="49"/>
      <c r="Q21" s="46"/>
      <c r="R21" s="47"/>
      <c r="S21" s="185"/>
      <c r="T21" s="48"/>
      <c r="U21" s="186"/>
      <c r="V21" s="42"/>
      <c r="W21" s="27"/>
      <c r="X21" s="28"/>
      <c r="Y21" s="9"/>
      <c r="Z21" s="48"/>
      <c r="AA21" s="36"/>
      <c r="AB21" s="49"/>
    </row>
    <row r="22" spans="1:28" s="148" customFormat="1" ht="19.5" customHeight="1" x14ac:dyDescent="0.15">
      <c r="A22" s="669"/>
      <c r="B22" s="670"/>
      <c r="C22" s="671"/>
      <c r="D22" s="650"/>
      <c r="E22" s="453"/>
      <c r="F22" s="454"/>
      <c r="G22" s="449" t="s">
        <v>270</v>
      </c>
      <c r="H22" s="455"/>
      <c r="I22" s="456"/>
      <c r="J22" s="501"/>
      <c r="K22" s="59"/>
      <c r="L22" s="53"/>
      <c r="M22" s="156"/>
      <c r="N22" s="54"/>
      <c r="O22" s="207"/>
      <c r="P22" s="43"/>
      <c r="Q22" s="59"/>
      <c r="R22" s="53"/>
      <c r="S22" s="156"/>
      <c r="T22" s="54"/>
      <c r="U22" s="207"/>
      <c r="V22" s="43"/>
      <c r="W22" s="27"/>
      <c r="X22" s="28"/>
      <c r="Y22" s="9"/>
      <c r="Z22" s="48"/>
      <c r="AA22" s="36"/>
      <c r="AB22" s="49"/>
    </row>
    <row r="23" spans="1:28" s="148" customFormat="1" ht="19.5" customHeight="1" x14ac:dyDescent="0.15">
      <c r="A23" s="669"/>
      <c r="B23" s="670"/>
      <c r="C23" s="671"/>
      <c r="D23" s="192" t="s">
        <v>66</v>
      </c>
      <c r="E23" s="453"/>
      <c r="F23" s="454"/>
      <c r="G23" s="449" t="s">
        <v>271</v>
      </c>
      <c r="H23" s="455"/>
      <c r="I23" s="456"/>
      <c r="J23" s="501"/>
      <c r="K23" s="161"/>
      <c r="L23" s="56"/>
      <c r="M23" s="377" t="s">
        <v>271</v>
      </c>
      <c r="N23" s="379" t="s">
        <v>273</v>
      </c>
      <c r="O23" s="386">
        <v>180</v>
      </c>
      <c r="P23" s="41"/>
      <c r="Q23" s="206"/>
      <c r="R23" s="50"/>
      <c r="S23" s="377" t="s">
        <v>271</v>
      </c>
      <c r="T23" s="419"/>
      <c r="U23" s="386">
        <v>100</v>
      </c>
      <c r="V23" s="41"/>
      <c r="W23" s="27"/>
      <c r="X23" s="28"/>
      <c r="Y23" s="9"/>
      <c r="Z23" s="48"/>
      <c r="AA23" s="36"/>
      <c r="AB23" s="49"/>
    </row>
    <row r="24" spans="1:28" s="148" customFormat="1" ht="19.5" customHeight="1" x14ac:dyDescent="0.15">
      <c r="A24" s="209" t="s">
        <v>89</v>
      </c>
      <c r="B24" s="574">
        <f>SUM(I24,O24,U24)</f>
        <v>3880</v>
      </c>
      <c r="C24" s="574"/>
      <c r="D24" s="424">
        <f>SUM(J24,P24,V24)</f>
        <v>0</v>
      </c>
      <c r="E24" s="474"/>
      <c r="F24" s="475"/>
      <c r="G24" s="476"/>
      <c r="H24" s="477" t="s">
        <v>159</v>
      </c>
      <c r="I24" s="478">
        <f>SUM(I9:I16,I19:I23)</f>
        <v>0</v>
      </c>
      <c r="J24" s="503">
        <f>SUM(J9:J16,J19:J23)</f>
        <v>0</v>
      </c>
      <c r="K24" s="172"/>
      <c r="L24" s="173"/>
      <c r="M24" s="388"/>
      <c r="N24" s="402" t="s">
        <v>159</v>
      </c>
      <c r="O24" s="393">
        <f>O9+O16+O23</f>
        <v>1550</v>
      </c>
      <c r="P24" s="418">
        <f>P9+P16+P23</f>
        <v>0</v>
      </c>
      <c r="Q24" s="172"/>
      <c r="R24" s="173"/>
      <c r="S24" s="388"/>
      <c r="T24" s="402" t="s">
        <v>159</v>
      </c>
      <c r="U24" s="393">
        <f>SUM(U9,U16:U19,U23)</f>
        <v>2330</v>
      </c>
      <c r="V24" s="418">
        <f>SUM(V9,V16:V19,V23)</f>
        <v>0</v>
      </c>
      <c r="W24" s="174"/>
      <c r="X24" s="175"/>
      <c r="Y24" s="175"/>
      <c r="Z24" s="176"/>
      <c r="AA24" s="225"/>
      <c r="AB24" s="218"/>
    </row>
    <row r="25" spans="1:28" s="148" customFormat="1" ht="19.5" customHeight="1" x14ac:dyDescent="0.15">
      <c r="A25" s="666" t="s">
        <v>281</v>
      </c>
      <c r="B25" s="667"/>
      <c r="C25" s="668"/>
      <c r="D25" s="226" t="s">
        <v>45</v>
      </c>
      <c r="E25" s="447" t="s">
        <v>118</v>
      </c>
      <c r="F25" s="448"/>
      <c r="G25" s="524" t="s">
        <v>418</v>
      </c>
      <c r="H25" s="460" t="s">
        <v>405</v>
      </c>
      <c r="I25" s="451"/>
      <c r="J25" s="504"/>
      <c r="K25" s="106"/>
      <c r="L25" s="107"/>
      <c r="M25" s="179"/>
      <c r="N25" s="66"/>
      <c r="O25" s="180"/>
      <c r="P25" s="68"/>
      <c r="Q25" s="239"/>
      <c r="R25" s="202"/>
      <c r="S25" s="223"/>
      <c r="T25" s="228"/>
      <c r="U25" s="229"/>
      <c r="V25" s="86"/>
      <c r="W25" s="13"/>
      <c r="X25" s="3"/>
      <c r="Y25" s="230"/>
      <c r="Z25" s="66"/>
      <c r="AA25" s="180"/>
      <c r="AB25" s="68"/>
    </row>
    <row r="26" spans="1:28" s="148" customFormat="1" ht="19.5" customHeight="1" x14ac:dyDescent="0.15">
      <c r="A26" s="669"/>
      <c r="B26" s="670"/>
      <c r="C26" s="671"/>
      <c r="D26" s="192" t="s">
        <v>46</v>
      </c>
      <c r="E26" s="462" t="s">
        <v>435</v>
      </c>
      <c r="F26" s="507"/>
      <c r="G26" s="507"/>
      <c r="H26" s="507"/>
      <c r="I26" s="508"/>
      <c r="J26" s="509"/>
      <c r="K26" s="242"/>
      <c r="L26" s="243"/>
      <c r="M26" s="243"/>
      <c r="N26" s="243"/>
      <c r="O26" s="243"/>
      <c r="P26" s="244"/>
      <c r="Q26" s="161" t="s">
        <v>101</v>
      </c>
      <c r="R26" s="56"/>
      <c r="S26" s="377" t="s">
        <v>278</v>
      </c>
      <c r="T26" s="379" t="s">
        <v>406</v>
      </c>
      <c r="U26" s="386">
        <v>250</v>
      </c>
      <c r="V26" s="41"/>
      <c r="W26" s="232"/>
      <c r="X26" s="151"/>
      <c r="Y26" s="243"/>
      <c r="Z26" s="48"/>
      <c r="AA26" s="151"/>
      <c r="AB26" s="233"/>
    </row>
    <row r="27" spans="1:28" s="148" customFormat="1" ht="19.5" customHeight="1" x14ac:dyDescent="0.15">
      <c r="A27" s="669"/>
      <c r="B27" s="670"/>
      <c r="C27" s="671"/>
      <c r="D27" s="191" t="s">
        <v>47</v>
      </c>
      <c r="E27" s="505"/>
      <c r="F27" s="463"/>
      <c r="G27" s="449" t="s">
        <v>427</v>
      </c>
      <c r="H27" s="455" t="s">
        <v>405</v>
      </c>
      <c r="I27" s="456"/>
      <c r="J27" s="452"/>
      <c r="K27" s="46"/>
      <c r="L27" s="47"/>
      <c r="M27" s="221"/>
      <c r="N27" s="48"/>
      <c r="O27" s="7"/>
      <c r="P27" s="42"/>
      <c r="Q27" s="161"/>
      <c r="R27" s="56"/>
      <c r="S27" s="377" t="s">
        <v>279</v>
      </c>
      <c r="T27" s="379" t="s">
        <v>129</v>
      </c>
      <c r="U27" s="386">
        <v>80</v>
      </c>
      <c r="V27" s="41"/>
      <c r="W27" s="17"/>
      <c r="X27" s="8"/>
      <c r="Y27" s="69"/>
      <c r="Z27" s="48"/>
      <c r="AA27" s="7"/>
      <c r="AB27" s="42"/>
    </row>
    <row r="28" spans="1:28" s="148" customFormat="1" ht="19.5" customHeight="1" x14ac:dyDescent="0.15">
      <c r="A28" s="209" t="s">
        <v>89</v>
      </c>
      <c r="B28" s="574">
        <f>SUM(I28,U28)</f>
        <v>330</v>
      </c>
      <c r="C28" s="574"/>
      <c r="D28" s="424">
        <f>SUM(J28,V28)</f>
        <v>0</v>
      </c>
      <c r="E28" s="474"/>
      <c r="F28" s="475"/>
      <c r="G28" s="476"/>
      <c r="H28" s="477" t="s">
        <v>159</v>
      </c>
      <c r="I28" s="478">
        <f>I25+I27</f>
        <v>0</v>
      </c>
      <c r="J28" s="525">
        <f>J25+J27</f>
        <v>0</v>
      </c>
      <c r="K28" s="174"/>
      <c r="L28" s="175"/>
      <c r="M28" s="175"/>
      <c r="N28" s="176"/>
      <c r="O28" s="225"/>
      <c r="P28" s="218"/>
      <c r="Q28" s="174"/>
      <c r="R28" s="175"/>
      <c r="S28" s="391"/>
      <c r="T28" s="425" t="s">
        <v>159</v>
      </c>
      <c r="U28" s="393">
        <f>SUM(U26:U27)</f>
        <v>330</v>
      </c>
      <c r="V28" s="418">
        <f>SUM(V26:V27)</f>
        <v>0</v>
      </c>
      <c r="W28" s="174"/>
      <c r="X28" s="175"/>
      <c r="Y28" s="175"/>
      <c r="Z28" s="176"/>
      <c r="AA28" s="225"/>
      <c r="AB28" s="218"/>
    </row>
    <row r="29" spans="1:28" ht="19.5" customHeight="1" x14ac:dyDescent="0.15">
      <c r="A29" s="212" t="s">
        <v>196</v>
      </c>
      <c r="B29" s="212"/>
      <c r="C29" s="212"/>
      <c r="D29" s="213"/>
      <c r="E29" s="213"/>
      <c r="F29" s="213"/>
      <c r="G29" s="213"/>
      <c r="I29" s="213"/>
      <c r="J29" s="214"/>
      <c r="K29" s="214"/>
      <c r="L29" s="214"/>
      <c r="M29" s="214"/>
      <c r="O29" s="214"/>
      <c r="P29" s="214"/>
      <c r="Q29" s="214"/>
      <c r="R29" s="214"/>
      <c r="S29" s="214"/>
      <c r="U29" s="214"/>
      <c r="V29" s="215"/>
      <c r="W29" s="216"/>
      <c r="X29" s="217"/>
      <c r="Y29" s="395"/>
      <c r="Z29" s="395" t="s">
        <v>226</v>
      </c>
      <c r="AA29" s="390">
        <f>SUM(B24,B28)</f>
        <v>4210</v>
      </c>
      <c r="AB29" s="427">
        <f>D24+D28</f>
        <v>0</v>
      </c>
    </row>
    <row r="30" spans="1:28" s="193" customFormat="1" ht="9.75" customHeight="1" x14ac:dyDescent="0.15">
      <c r="A30" s="195" t="s">
        <v>366</v>
      </c>
      <c r="B30" s="195"/>
      <c r="C30" s="195"/>
      <c r="H30" s="194"/>
      <c r="J30" s="195" t="s">
        <v>368</v>
      </c>
      <c r="K30" s="219"/>
      <c r="L30" s="219"/>
      <c r="M30" s="219"/>
      <c r="N30" s="220"/>
      <c r="O30" s="219"/>
      <c r="P30" s="219"/>
      <c r="Q30" s="195"/>
      <c r="R30" s="195"/>
      <c r="T30" s="194"/>
      <c r="Z30" s="194"/>
    </row>
    <row r="31" spans="1:28" s="193" customFormat="1" ht="9.75" customHeight="1" x14ac:dyDescent="0.15">
      <c r="A31" s="195" t="s">
        <v>367</v>
      </c>
      <c r="B31" s="195"/>
      <c r="C31" s="195"/>
      <c r="H31" s="194"/>
      <c r="I31" s="195"/>
      <c r="J31" s="193" t="s">
        <v>369</v>
      </c>
      <c r="N31" s="194"/>
      <c r="Q31" s="195"/>
      <c r="R31" s="195"/>
      <c r="T31" s="194"/>
      <c r="Z31" s="194"/>
    </row>
    <row r="32" spans="1:28" s="193" customFormat="1" ht="9.75" customHeight="1" x14ac:dyDescent="0.15">
      <c r="A32" s="195" t="s">
        <v>414</v>
      </c>
      <c r="B32" s="195"/>
      <c r="C32" s="195"/>
      <c r="H32" s="194"/>
      <c r="J32" s="195"/>
      <c r="N32" s="194"/>
      <c r="Q32" s="195"/>
      <c r="R32" s="195"/>
      <c r="T32" s="194"/>
      <c r="Z32" s="194"/>
    </row>
    <row r="33" spans="4:26" s="193" customFormat="1" ht="11.25" customHeight="1" x14ac:dyDescent="0.15">
      <c r="H33" s="194"/>
      <c r="N33" s="194"/>
      <c r="Q33" s="195"/>
      <c r="R33" s="195"/>
      <c r="T33" s="194"/>
      <c r="Z33" s="194"/>
    </row>
    <row r="34" spans="4:26" s="193" customFormat="1" ht="11.25" customHeight="1" x14ac:dyDescent="0.15">
      <c r="H34" s="194"/>
      <c r="J34" s="195"/>
      <c r="N34" s="194"/>
      <c r="P34" s="196"/>
      <c r="Q34" s="196"/>
      <c r="R34" s="196"/>
      <c r="T34" s="194"/>
      <c r="Z34" s="194"/>
    </row>
    <row r="35" spans="4:26" s="193" customFormat="1" ht="11.25" customHeight="1" x14ac:dyDescent="0.15">
      <c r="D35" s="195"/>
      <c r="H35" s="194"/>
      <c r="N35" s="194"/>
      <c r="T35" s="194"/>
      <c r="Z35" s="194"/>
    </row>
    <row r="36" spans="4:26" s="193" customFormat="1" ht="11.25" customHeight="1" x14ac:dyDescent="0.15">
      <c r="H36" s="194"/>
      <c r="J36" s="195"/>
      <c r="N36" s="194"/>
      <c r="T36" s="194"/>
      <c r="Z36" s="194"/>
    </row>
    <row r="37" spans="4:26" s="193" customFormat="1" ht="10.5" x14ac:dyDescent="0.15">
      <c r="H37" s="194"/>
      <c r="J37" s="195"/>
      <c r="N37" s="194"/>
      <c r="T37" s="194"/>
      <c r="Z37" s="194"/>
    </row>
    <row r="38" spans="4:26" s="193" customFormat="1" ht="10.5" x14ac:dyDescent="0.15">
      <c r="H38" s="194"/>
      <c r="J38" s="195"/>
      <c r="N38" s="194"/>
      <c r="T38" s="194"/>
      <c r="Z38" s="194"/>
    </row>
    <row r="39" spans="4:26" s="193" customFormat="1" ht="10.5" x14ac:dyDescent="0.15">
      <c r="H39" s="194"/>
      <c r="J39" s="195"/>
      <c r="M39" s="195"/>
      <c r="N39" s="194"/>
      <c r="O39" s="195"/>
      <c r="T39" s="194"/>
      <c r="Z39" s="194"/>
    </row>
    <row r="40" spans="4:26" s="193" customFormat="1" ht="10.5" x14ac:dyDescent="0.15">
      <c r="H40" s="194"/>
      <c r="J40" s="195"/>
      <c r="N40" s="194"/>
      <c r="T40" s="194"/>
      <c r="Z40" s="194"/>
    </row>
    <row r="41" spans="4:26" s="193" customFormat="1" ht="10.5" x14ac:dyDescent="0.15">
      <c r="H41" s="194"/>
      <c r="J41" s="195"/>
      <c r="N41" s="194"/>
      <c r="T41" s="194"/>
      <c r="Z41" s="194"/>
    </row>
    <row r="42" spans="4:26" s="193" customFormat="1" ht="10.5" x14ac:dyDescent="0.15">
      <c r="H42" s="194"/>
      <c r="J42" s="195"/>
      <c r="N42" s="194"/>
      <c r="T42" s="194"/>
      <c r="Z42" s="194"/>
    </row>
  </sheetData>
  <mergeCells count="44">
    <mergeCell ref="W5:Z5"/>
    <mergeCell ref="W4:Z4"/>
    <mergeCell ref="W3:Z3"/>
    <mergeCell ref="Y1:AB1"/>
    <mergeCell ref="AA4:AB4"/>
    <mergeCell ref="AA5:AB5"/>
    <mergeCell ref="A3:B3"/>
    <mergeCell ref="N3:P3"/>
    <mergeCell ref="Q3:V3"/>
    <mergeCell ref="AA3:AB3"/>
    <mergeCell ref="A1:J2"/>
    <mergeCell ref="K1:T1"/>
    <mergeCell ref="K2:T2"/>
    <mergeCell ref="D3:L3"/>
    <mergeCell ref="A4:B4"/>
    <mergeCell ref="N4:P4"/>
    <mergeCell ref="Q4:V5"/>
    <mergeCell ref="B5:P5"/>
    <mergeCell ref="D4:L4"/>
    <mergeCell ref="W7:AB7"/>
    <mergeCell ref="E8:H8"/>
    <mergeCell ref="Q6:S6"/>
    <mergeCell ref="Q8:T8"/>
    <mergeCell ref="W8:Z8"/>
    <mergeCell ref="H6:I6"/>
    <mergeCell ref="B6:F6"/>
    <mergeCell ref="T6:V6"/>
    <mergeCell ref="K6:P6"/>
    <mergeCell ref="A7:C8"/>
    <mergeCell ref="D7:D8"/>
    <mergeCell ref="E7:J7"/>
    <mergeCell ref="K7:P7"/>
    <mergeCell ref="Q7:V7"/>
    <mergeCell ref="W6:Z6"/>
    <mergeCell ref="AA6:AB6"/>
    <mergeCell ref="B28:C28"/>
    <mergeCell ref="K8:N8"/>
    <mergeCell ref="A9:C23"/>
    <mergeCell ref="B24:C24"/>
    <mergeCell ref="A25:C27"/>
    <mergeCell ref="D20:D22"/>
    <mergeCell ref="D13:D14"/>
    <mergeCell ref="D16:D17"/>
    <mergeCell ref="D9:D12"/>
  </mergeCells>
  <phoneticPr fontId="2"/>
  <conditionalFormatting sqref="G9:G12 G14:G16 G18:G23 G25 G27">
    <cfRule type="expression" dxfId="54" priority="40">
      <formula>$G$9</formula>
    </cfRule>
  </conditionalFormatting>
  <conditionalFormatting sqref="G9:G23 G27">
    <cfRule type="expression" dxfId="53" priority="25">
      <formula>J9&gt;0</formula>
    </cfRule>
  </conditionalFormatting>
  <conditionalFormatting sqref="G25">
    <cfRule type="expression" dxfId="52" priority="43">
      <formula>J25&gt;0</formula>
    </cfRule>
  </conditionalFormatting>
  <conditionalFormatting sqref="M9">
    <cfRule type="expression" dxfId="51" priority="19">
      <formula>$G$9</formula>
    </cfRule>
    <cfRule type="expression" dxfId="50" priority="20">
      <formula>P9&gt;0</formula>
    </cfRule>
  </conditionalFormatting>
  <conditionalFormatting sqref="M16">
    <cfRule type="expression" dxfId="49" priority="23">
      <formula>$G$9</formula>
    </cfRule>
    <cfRule type="expression" dxfId="48" priority="24">
      <formula>P16&gt;0</formula>
    </cfRule>
  </conditionalFormatting>
  <conditionalFormatting sqref="M22:M23">
    <cfRule type="expression" dxfId="47" priority="21">
      <formula>$G$9</formula>
    </cfRule>
    <cfRule type="expression" dxfId="46" priority="22">
      <formula>P22&gt;0</formula>
    </cfRule>
  </conditionalFormatting>
  <conditionalFormatting sqref="M25">
    <cfRule type="expression" dxfId="45" priority="34">
      <formula>$G$9</formula>
    </cfRule>
    <cfRule type="expression" dxfId="44" priority="35">
      <formula>P25&gt;0</formula>
    </cfRule>
  </conditionalFormatting>
  <conditionalFormatting sqref="S9">
    <cfRule type="expression" dxfId="43" priority="42">
      <formula>$G$9</formula>
    </cfRule>
    <cfRule type="expression" dxfId="42" priority="58">
      <formula>V9&gt;0</formula>
    </cfRule>
  </conditionalFormatting>
  <conditionalFormatting sqref="S11:S23">
    <cfRule type="expression" dxfId="41" priority="11">
      <formula>$G$9</formula>
    </cfRule>
    <cfRule type="expression" dxfId="40" priority="12">
      <formula>V11&gt;0</formula>
    </cfRule>
  </conditionalFormatting>
  <conditionalFormatting sqref="S25:S27">
    <cfRule type="expression" dxfId="39" priority="1">
      <formula>$G$9</formula>
    </cfRule>
    <cfRule type="expression" dxfId="38" priority="2">
      <formula>V25&gt;0</formula>
    </cfRule>
  </conditionalFormatting>
  <conditionalFormatting sqref="Y9">
    <cfRule type="expression" dxfId="37" priority="32">
      <formula>$G$9</formula>
    </cfRule>
    <cfRule type="expression" dxfId="36" priority="33">
      <formula>AB9&gt;0</formula>
    </cfRule>
  </conditionalFormatting>
  <conditionalFormatting sqref="Y25">
    <cfRule type="expression" dxfId="35" priority="30">
      <formula>$G$9</formula>
    </cfRule>
    <cfRule type="expression" dxfId="34" priority="31">
      <formula>AB25&gt;0</formula>
    </cfRule>
  </conditionalFormatting>
  <dataValidations count="1">
    <dataValidation type="decimal" allowBlank="1" showErrorMessage="1" errorTitle="ｴﾗｰ" error="販売店持ち部数内の枚数を入力してください。" sqref="AB25 AB27 J9:J23 J27 AB9 P22:P23 P12:P13 P9 V25:V27 P16:P20 P27 V9 J25 P25 V11:V23" xr:uid="{BE8CDB29-7408-462B-90E8-60176B932A85}">
      <formula1>0</formula1>
      <formula2>I9</formula2>
    </dataValidation>
  </dataValidations>
  <printOptions horizontalCentered="1"/>
  <pageMargins left="3.937007874015748E-2" right="3.937007874015748E-2" top="0.39370078740157483" bottom="0" header="0" footer="0"/>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D123E-5524-48EB-8F54-E5ECAA64645D}">
  <dimension ref="A1:AB39"/>
  <sheetViews>
    <sheetView showGridLines="0" showZeros="0" view="pageBreakPreview" zoomScale="90" zoomScaleNormal="100" zoomScaleSheetLayoutView="90" workbookViewId="0">
      <selection activeCell="D3" sqref="D3:L3"/>
    </sheetView>
  </sheetViews>
  <sheetFormatPr defaultRowHeight="13.5" x14ac:dyDescent="0.15"/>
  <cols>
    <col min="1" max="1" width="5.375" style="137" customWidth="1"/>
    <col min="2" max="2" width="4.375" style="137" customWidth="1"/>
    <col min="3" max="3" width="2.375" style="137" customWidth="1"/>
    <col min="4" max="4" width="7.25" style="137" customWidth="1"/>
    <col min="5" max="5" width="2.375" style="137" customWidth="1"/>
    <col min="6" max="6" width="0.5" style="137" customWidth="1"/>
    <col min="7" max="7" width="8.25" style="137" customWidth="1"/>
    <col min="8" max="8" width="5.875" style="197" customWidth="1"/>
    <col min="9" max="9" width="7.5" style="137" customWidth="1"/>
    <col min="10" max="10" width="8.125" style="137" customWidth="1"/>
    <col min="11" max="11" width="2.375" style="137" customWidth="1"/>
    <col min="12" max="12" width="0.5" style="137" customWidth="1"/>
    <col min="13" max="13" width="7.75" style="137" customWidth="1"/>
    <col min="14" max="14" width="6.25" style="197" customWidth="1"/>
    <col min="15" max="15" width="7.5" style="137" customWidth="1"/>
    <col min="16" max="16" width="8.125" style="137" customWidth="1"/>
    <col min="17" max="17" width="2.875" style="137" customWidth="1"/>
    <col min="18" max="18" width="0.5" style="137" customWidth="1"/>
    <col min="19" max="19" width="7.75" style="137" customWidth="1"/>
    <col min="20" max="20" width="6.25" style="197" customWidth="1"/>
    <col min="21" max="21" width="7.5" style="137" customWidth="1"/>
    <col min="22" max="22" width="8.125" style="137" customWidth="1"/>
    <col min="23" max="23" width="2.875" style="137" customWidth="1"/>
    <col min="24" max="24" width="0.25" style="137" customWidth="1"/>
    <col min="25" max="25" width="9.875" style="137" customWidth="1"/>
    <col min="26" max="26" width="0.25" style="197" customWidth="1"/>
    <col min="27" max="27" width="7.5" style="137" customWidth="1"/>
    <col min="28" max="28" width="8.125" style="137" customWidth="1"/>
    <col min="29" max="16384" width="9" style="137"/>
  </cols>
  <sheetData>
    <row r="1" spans="1:28" ht="22.5" customHeight="1" x14ac:dyDescent="0.15">
      <c r="A1" s="575" t="s">
        <v>298</v>
      </c>
      <c r="B1" s="575"/>
      <c r="C1" s="575"/>
      <c r="D1" s="575"/>
      <c r="E1" s="575"/>
      <c r="F1" s="575"/>
      <c r="G1" s="575"/>
      <c r="H1" s="575"/>
      <c r="I1" s="575"/>
      <c r="J1" s="575"/>
      <c r="K1" s="577" t="s">
        <v>331</v>
      </c>
      <c r="L1" s="577"/>
      <c r="M1" s="577"/>
      <c r="N1" s="577"/>
      <c r="O1" s="577"/>
      <c r="P1" s="577"/>
      <c r="Q1" s="577"/>
      <c r="R1" s="577"/>
      <c r="S1" s="577"/>
      <c r="T1" s="577"/>
      <c r="U1" s="135"/>
      <c r="V1" s="135"/>
      <c r="W1" s="136"/>
      <c r="X1" s="136"/>
      <c r="Y1" s="593" t="s">
        <v>329</v>
      </c>
      <c r="Z1" s="593"/>
      <c r="AA1" s="594"/>
      <c r="AB1" s="594"/>
    </row>
    <row r="2" spans="1:28" ht="13.5" customHeight="1" x14ac:dyDescent="0.15">
      <c r="A2" s="576"/>
      <c r="B2" s="576"/>
      <c r="C2" s="576"/>
      <c r="D2" s="576"/>
      <c r="E2" s="576"/>
      <c r="F2" s="576"/>
      <c r="G2" s="576"/>
      <c r="H2" s="576"/>
      <c r="I2" s="576"/>
      <c r="J2" s="576"/>
      <c r="K2" s="578" t="s">
        <v>444</v>
      </c>
      <c r="L2" s="578"/>
      <c r="M2" s="578"/>
      <c r="N2" s="578"/>
      <c r="O2" s="578"/>
      <c r="P2" s="578"/>
      <c r="Q2" s="578"/>
      <c r="R2" s="578"/>
      <c r="S2" s="578"/>
      <c r="T2" s="578"/>
      <c r="U2" s="138"/>
      <c r="V2" s="138"/>
      <c r="W2" s="136"/>
      <c r="X2" s="136"/>
      <c r="Y2" s="139"/>
      <c r="Z2" s="139"/>
      <c r="AA2" s="140"/>
      <c r="AB2" s="140" t="s">
        <v>330</v>
      </c>
    </row>
    <row r="3" spans="1:28" s="143" customFormat="1" ht="22.5" customHeight="1" x14ac:dyDescent="0.15">
      <c r="A3" s="656" t="s">
        <v>379</v>
      </c>
      <c r="B3" s="596"/>
      <c r="C3" s="132" t="s">
        <v>381</v>
      </c>
      <c r="D3" s="643"/>
      <c r="E3" s="643"/>
      <c r="F3" s="643"/>
      <c r="G3" s="643"/>
      <c r="H3" s="643"/>
      <c r="I3" s="643"/>
      <c r="J3" s="643"/>
      <c r="K3" s="643"/>
      <c r="L3" s="643"/>
      <c r="M3" s="142" t="s">
        <v>384</v>
      </c>
      <c r="N3" s="597"/>
      <c r="O3" s="597"/>
      <c r="P3" s="598"/>
      <c r="Q3" s="637" t="s">
        <v>71</v>
      </c>
      <c r="R3" s="596"/>
      <c r="S3" s="638"/>
      <c r="T3" s="638"/>
      <c r="U3" s="638"/>
      <c r="V3" s="639"/>
      <c r="W3" s="647" t="s">
        <v>72</v>
      </c>
      <c r="X3" s="648"/>
      <c r="Y3" s="648"/>
      <c r="Z3" s="648"/>
      <c r="AA3" s="640">
        <f>AB25</f>
        <v>0</v>
      </c>
      <c r="AB3" s="641"/>
    </row>
    <row r="4" spans="1:28" s="143" customFormat="1" ht="22.5" customHeight="1" x14ac:dyDescent="0.15">
      <c r="A4" s="658" t="s">
        <v>383</v>
      </c>
      <c r="B4" s="621"/>
      <c r="C4" s="133" t="s">
        <v>380</v>
      </c>
      <c r="D4" s="634"/>
      <c r="E4" s="634"/>
      <c r="F4" s="634"/>
      <c r="G4" s="634"/>
      <c r="H4" s="634"/>
      <c r="I4" s="634"/>
      <c r="J4" s="634"/>
      <c r="K4" s="634"/>
      <c r="L4" s="634"/>
      <c r="M4" s="144" t="s">
        <v>384</v>
      </c>
      <c r="N4" s="622"/>
      <c r="O4" s="622"/>
      <c r="P4" s="623"/>
      <c r="Q4" s="624"/>
      <c r="R4" s="625"/>
      <c r="S4" s="625"/>
      <c r="T4" s="625"/>
      <c r="U4" s="625"/>
      <c r="V4" s="626"/>
      <c r="W4" s="646" t="s">
        <v>73</v>
      </c>
      <c r="X4" s="631"/>
      <c r="Y4" s="631"/>
      <c r="Z4" s="631"/>
      <c r="AA4" s="644">
        <f>SUM(秋田市:大館市!AA3)</f>
        <v>0</v>
      </c>
      <c r="AB4" s="645"/>
    </row>
    <row r="5" spans="1:28" s="143" customFormat="1" ht="22.5" customHeight="1" x14ac:dyDescent="0.15">
      <c r="A5" s="198" t="s">
        <v>375</v>
      </c>
      <c r="B5" s="631"/>
      <c r="C5" s="631"/>
      <c r="D5" s="631"/>
      <c r="E5" s="631"/>
      <c r="F5" s="631"/>
      <c r="G5" s="631"/>
      <c r="H5" s="631"/>
      <c r="I5" s="631"/>
      <c r="J5" s="631"/>
      <c r="K5" s="631"/>
      <c r="L5" s="631"/>
      <c r="M5" s="631"/>
      <c r="N5" s="631"/>
      <c r="O5" s="631"/>
      <c r="P5" s="632"/>
      <c r="Q5" s="627"/>
      <c r="R5" s="628"/>
      <c r="S5" s="628"/>
      <c r="T5" s="628"/>
      <c r="U5" s="628"/>
      <c r="V5" s="629"/>
      <c r="W5" s="635" t="s">
        <v>84</v>
      </c>
      <c r="X5" s="636"/>
      <c r="Y5" s="636"/>
      <c r="Z5" s="636"/>
      <c r="AA5" s="618"/>
      <c r="AB5" s="619"/>
    </row>
    <row r="6" spans="1:28" s="143" customFormat="1" ht="22.5" customHeight="1" x14ac:dyDescent="0.15">
      <c r="A6" s="199" t="s">
        <v>376</v>
      </c>
      <c r="B6" s="591"/>
      <c r="C6" s="591"/>
      <c r="D6" s="591"/>
      <c r="E6" s="591"/>
      <c r="F6" s="592"/>
      <c r="G6" s="200" t="s">
        <v>377</v>
      </c>
      <c r="H6" s="591"/>
      <c r="I6" s="592"/>
      <c r="J6" s="200" t="s">
        <v>378</v>
      </c>
      <c r="K6" s="591"/>
      <c r="L6" s="591"/>
      <c r="M6" s="591"/>
      <c r="N6" s="591"/>
      <c r="O6" s="591"/>
      <c r="P6" s="592"/>
      <c r="Q6" s="605" t="s">
        <v>92</v>
      </c>
      <c r="R6" s="605"/>
      <c r="S6" s="606"/>
      <c r="T6" s="589"/>
      <c r="U6" s="589"/>
      <c r="V6" s="590"/>
      <c r="W6" s="607" t="s">
        <v>91</v>
      </c>
      <c r="X6" s="608"/>
      <c r="Y6" s="608"/>
      <c r="Z6" s="608"/>
      <c r="AA6" s="599"/>
      <c r="AB6" s="600"/>
    </row>
    <row r="7" spans="1:28" s="148" customFormat="1" ht="17.25" customHeight="1" x14ac:dyDescent="0.15">
      <c r="A7" s="609" t="s">
        <v>95</v>
      </c>
      <c r="B7" s="610"/>
      <c r="C7" s="611"/>
      <c r="D7" s="615" t="s">
        <v>0</v>
      </c>
      <c r="E7" s="617" t="s">
        <v>13</v>
      </c>
      <c r="F7" s="602"/>
      <c r="G7" s="603"/>
      <c r="H7" s="603"/>
      <c r="I7" s="603"/>
      <c r="J7" s="657"/>
      <c r="K7" s="617" t="s">
        <v>4</v>
      </c>
      <c r="L7" s="602"/>
      <c r="M7" s="603"/>
      <c r="N7" s="603"/>
      <c r="O7" s="603"/>
      <c r="P7" s="604"/>
      <c r="Q7" s="602" t="s">
        <v>5</v>
      </c>
      <c r="R7" s="602"/>
      <c r="S7" s="603"/>
      <c r="T7" s="603"/>
      <c r="U7" s="603"/>
      <c r="V7" s="604"/>
      <c r="W7" s="673" t="s">
        <v>291</v>
      </c>
      <c r="X7" s="674"/>
      <c r="Y7" s="675"/>
      <c r="Z7" s="675"/>
      <c r="AA7" s="675"/>
      <c r="AB7" s="676"/>
    </row>
    <row r="8" spans="1:28" s="148" customFormat="1" ht="17.25" customHeight="1" x14ac:dyDescent="0.15">
      <c r="A8" s="612"/>
      <c r="B8" s="613"/>
      <c r="C8" s="614"/>
      <c r="D8" s="616"/>
      <c r="E8" s="585" t="s">
        <v>335</v>
      </c>
      <c r="F8" s="586"/>
      <c r="G8" s="586"/>
      <c r="H8" s="587"/>
      <c r="I8" s="149" t="s">
        <v>157</v>
      </c>
      <c r="J8" s="150" t="s">
        <v>6</v>
      </c>
      <c r="K8" s="585" t="s">
        <v>335</v>
      </c>
      <c r="L8" s="586"/>
      <c r="M8" s="586"/>
      <c r="N8" s="587"/>
      <c r="O8" s="149" t="s">
        <v>157</v>
      </c>
      <c r="P8" s="150" t="s">
        <v>6</v>
      </c>
      <c r="Q8" s="585" t="s">
        <v>335</v>
      </c>
      <c r="R8" s="586"/>
      <c r="S8" s="586"/>
      <c r="T8" s="587"/>
      <c r="U8" s="149" t="s">
        <v>157</v>
      </c>
      <c r="V8" s="150" t="s">
        <v>6</v>
      </c>
      <c r="W8" s="585" t="s">
        <v>85</v>
      </c>
      <c r="X8" s="586"/>
      <c r="Y8" s="586"/>
      <c r="Z8" s="587"/>
      <c r="AA8" s="149" t="s">
        <v>157</v>
      </c>
      <c r="AB8" s="150" t="s">
        <v>6</v>
      </c>
    </row>
    <row r="9" spans="1:28" s="148" customFormat="1" ht="23.25" customHeight="1" x14ac:dyDescent="0.15">
      <c r="A9" s="579" t="s">
        <v>282</v>
      </c>
      <c r="B9" s="580"/>
      <c r="C9" s="581"/>
      <c r="D9" s="152"/>
      <c r="E9" s="458"/>
      <c r="F9" s="480"/>
      <c r="G9" s="449" t="s">
        <v>286</v>
      </c>
      <c r="H9" s="450"/>
      <c r="I9" s="451"/>
      <c r="J9" s="501"/>
      <c r="K9" s="161" t="s">
        <v>2</v>
      </c>
      <c r="L9" s="202"/>
      <c r="M9" s="377" t="s">
        <v>285</v>
      </c>
      <c r="N9" s="400" t="s">
        <v>407</v>
      </c>
      <c r="O9" s="563">
        <v>370</v>
      </c>
      <c r="P9" s="71"/>
      <c r="Q9" s="203"/>
      <c r="R9" s="202"/>
      <c r="S9" s="377" t="s">
        <v>288</v>
      </c>
      <c r="T9" s="400" t="s">
        <v>402</v>
      </c>
      <c r="U9" s="563">
        <v>800</v>
      </c>
      <c r="V9" s="71"/>
      <c r="W9" s="453" t="s">
        <v>2</v>
      </c>
      <c r="X9" s="480"/>
      <c r="Y9" s="449" t="s">
        <v>292</v>
      </c>
      <c r="Z9" s="450"/>
      <c r="AA9" s="528"/>
      <c r="AB9" s="504"/>
    </row>
    <row r="10" spans="1:28" s="148" customFormat="1" ht="23.25" customHeight="1" x14ac:dyDescent="0.15">
      <c r="A10" s="582"/>
      <c r="B10" s="583"/>
      <c r="C10" s="584"/>
      <c r="D10" s="160"/>
      <c r="E10" s="453"/>
      <c r="F10" s="454"/>
      <c r="G10" s="449" t="s">
        <v>285</v>
      </c>
      <c r="H10" s="455" t="s">
        <v>284</v>
      </c>
      <c r="I10" s="456"/>
      <c r="J10" s="501"/>
      <c r="K10" s="161"/>
      <c r="L10" s="56"/>
      <c r="M10" s="377" t="s">
        <v>286</v>
      </c>
      <c r="N10" s="379" t="s">
        <v>173</v>
      </c>
      <c r="O10" s="564">
        <v>180</v>
      </c>
      <c r="P10" s="41"/>
      <c r="Q10" s="206"/>
      <c r="R10" s="50"/>
      <c r="S10" s="377" t="s">
        <v>289</v>
      </c>
      <c r="T10" s="419" t="s">
        <v>406</v>
      </c>
      <c r="U10" s="420">
        <v>180</v>
      </c>
      <c r="V10" s="41"/>
      <c r="W10" s="453"/>
      <c r="X10" s="454"/>
      <c r="Y10" s="449" t="s">
        <v>293</v>
      </c>
      <c r="Z10" s="455"/>
      <c r="AA10" s="529"/>
      <c r="AB10" s="452"/>
    </row>
    <row r="11" spans="1:28" s="148" customFormat="1" ht="23.25" customHeight="1" x14ac:dyDescent="0.15">
      <c r="A11" s="582"/>
      <c r="B11" s="583"/>
      <c r="C11" s="584"/>
      <c r="D11" s="171"/>
      <c r="E11" s="453"/>
      <c r="F11" s="454"/>
      <c r="G11" s="449" t="s">
        <v>287</v>
      </c>
      <c r="H11" s="455"/>
      <c r="I11" s="456"/>
      <c r="J11" s="501"/>
      <c r="K11" s="124"/>
      <c r="L11" s="50"/>
      <c r="M11" s="19"/>
      <c r="N11" s="51"/>
      <c r="O11" s="52"/>
      <c r="P11" s="125"/>
      <c r="Q11" s="161"/>
      <c r="R11" s="56"/>
      <c r="S11" s="377" t="s">
        <v>290</v>
      </c>
      <c r="T11" s="379" t="s">
        <v>129</v>
      </c>
      <c r="U11" s="564">
        <v>120</v>
      </c>
      <c r="V11" s="41"/>
      <c r="W11" s="453"/>
      <c r="X11" s="454"/>
      <c r="Y11" s="449" t="s">
        <v>294</v>
      </c>
      <c r="Z11" s="455"/>
      <c r="AA11" s="529"/>
      <c r="AB11" s="452"/>
    </row>
    <row r="12" spans="1:28" s="148" customFormat="1" ht="23.25" customHeight="1" x14ac:dyDescent="0.15">
      <c r="A12" s="582"/>
      <c r="B12" s="583"/>
      <c r="C12" s="584"/>
      <c r="D12" s="171"/>
      <c r="E12" s="453"/>
      <c r="F12" s="454"/>
      <c r="G12" s="449" t="s">
        <v>288</v>
      </c>
      <c r="H12" s="455"/>
      <c r="I12" s="456"/>
      <c r="J12" s="501"/>
      <c r="K12" s="46"/>
      <c r="L12" s="47"/>
      <c r="M12" s="221"/>
      <c r="N12" s="48"/>
      <c r="O12" s="7"/>
      <c r="P12" s="42"/>
      <c r="Q12" s="124"/>
      <c r="R12" s="50"/>
      <c r="S12" s="204"/>
      <c r="T12" s="51"/>
      <c r="U12" s="205"/>
      <c r="V12" s="130"/>
      <c r="W12" s="453"/>
      <c r="X12" s="454"/>
      <c r="Y12" s="449" t="s">
        <v>295</v>
      </c>
      <c r="Z12" s="455"/>
      <c r="AA12" s="529"/>
      <c r="AB12" s="452"/>
    </row>
    <row r="13" spans="1:28" s="148" customFormat="1" ht="23.25" customHeight="1" x14ac:dyDescent="0.15">
      <c r="A13" s="582"/>
      <c r="B13" s="583"/>
      <c r="C13" s="584"/>
      <c r="D13" s="191"/>
      <c r="E13" s="518"/>
      <c r="F13" s="454"/>
      <c r="G13" s="464"/>
      <c r="H13" s="465"/>
      <c r="I13" s="466"/>
      <c r="J13" s="526"/>
      <c r="K13" s="59"/>
      <c r="L13" s="53"/>
      <c r="M13" s="70"/>
      <c r="N13" s="54"/>
      <c r="O13" s="93"/>
      <c r="P13" s="43"/>
      <c r="Q13" s="59"/>
      <c r="R13" s="53"/>
      <c r="S13" s="156"/>
      <c r="T13" s="54"/>
      <c r="U13" s="207"/>
      <c r="V13" s="43"/>
      <c r="W13" s="453"/>
      <c r="X13" s="454"/>
      <c r="Y13" s="449" t="s">
        <v>290</v>
      </c>
      <c r="Z13" s="455"/>
      <c r="AA13" s="529"/>
      <c r="AB13" s="452"/>
    </row>
    <row r="14" spans="1:28" s="148" customFormat="1" ht="23.25" customHeight="1" x14ac:dyDescent="0.15">
      <c r="A14" s="423" t="s">
        <v>89</v>
      </c>
      <c r="B14" s="574">
        <f>SUM(I14,O14,U14,AA14)</f>
        <v>1650</v>
      </c>
      <c r="C14" s="574"/>
      <c r="D14" s="424">
        <f>SUM(J14,P14,V14,AB14)</f>
        <v>0</v>
      </c>
      <c r="E14" s="512"/>
      <c r="F14" s="513"/>
      <c r="G14" s="514"/>
      <c r="H14" s="515" t="s">
        <v>159</v>
      </c>
      <c r="I14" s="478">
        <f>SUM(I9:I12)</f>
        <v>0</v>
      </c>
      <c r="J14" s="525">
        <f>SUM(J9:J12)</f>
        <v>0</v>
      </c>
      <c r="K14" s="211"/>
      <c r="L14" s="175"/>
      <c r="M14" s="391"/>
      <c r="N14" s="425" t="s">
        <v>159</v>
      </c>
      <c r="O14" s="393">
        <f>SUM(O9:O10)</f>
        <v>550</v>
      </c>
      <c r="P14" s="418">
        <f>SUM(P9:P10)</f>
        <v>0</v>
      </c>
      <c r="Q14" s="211"/>
      <c r="R14" s="175"/>
      <c r="S14" s="391"/>
      <c r="T14" s="425" t="s">
        <v>159</v>
      </c>
      <c r="U14" s="393">
        <f>SUM(U9:U11)</f>
        <v>1100</v>
      </c>
      <c r="V14" s="418">
        <f>SUM(V9:V11)</f>
        <v>0</v>
      </c>
      <c r="W14" s="512"/>
      <c r="X14" s="513"/>
      <c r="Y14" s="514"/>
      <c r="Z14" s="515" t="s">
        <v>159</v>
      </c>
      <c r="AA14" s="530">
        <f>SUM(AA9:AA13)</f>
        <v>0</v>
      </c>
      <c r="AB14" s="506">
        <f>SUM(AB9:AB13)</f>
        <v>0</v>
      </c>
    </row>
    <row r="15" spans="1:28" s="148" customFormat="1" ht="23.25" customHeight="1" x14ac:dyDescent="0.15">
      <c r="A15" s="579" t="s">
        <v>283</v>
      </c>
      <c r="B15" s="580"/>
      <c r="C15" s="581"/>
      <c r="D15" s="222" t="s">
        <v>31</v>
      </c>
      <c r="E15" s="458"/>
      <c r="F15" s="448"/>
      <c r="G15" s="459" t="s">
        <v>297</v>
      </c>
      <c r="H15" s="460"/>
      <c r="I15" s="451"/>
      <c r="J15" s="504"/>
      <c r="K15" s="106"/>
      <c r="L15" s="107"/>
      <c r="M15" s="179"/>
      <c r="N15" s="66"/>
      <c r="O15" s="180"/>
      <c r="P15" s="68"/>
      <c r="Q15" s="157"/>
      <c r="R15" s="224"/>
      <c r="S15" s="399" t="s">
        <v>296</v>
      </c>
      <c r="T15" s="400" t="s">
        <v>402</v>
      </c>
      <c r="U15" s="563">
        <v>290</v>
      </c>
      <c r="V15" s="41"/>
      <c r="W15" s="531"/>
      <c r="X15" s="532"/>
      <c r="Y15" s="459" t="s">
        <v>296</v>
      </c>
      <c r="Z15" s="460"/>
      <c r="AA15" s="528"/>
      <c r="AB15" s="452"/>
    </row>
    <row r="16" spans="1:28" s="148" customFormat="1" ht="23.25" customHeight="1" x14ac:dyDescent="0.15">
      <c r="A16" s="209" t="s">
        <v>89</v>
      </c>
      <c r="B16" s="574">
        <f>SUM(I16,U16,AA16)</f>
        <v>290</v>
      </c>
      <c r="C16" s="574"/>
      <c r="D16" s="424">
        <f>SUM(J16,V16,AB16)</f>
        <v>0</v>
      </c>
      <c r="E16" s="517"/>
      <c r="F16" s="475"/>
      <c r="G16" s="476"/>
      <c r="H16" s="477" t="s">
        <v>159</v>
      </c>
      <c r="I16" s="478">
        <f>SUM(I15:I15)</f>
        <v>0</v>
      </c>
      <c r="J16" s="506">
        <f>SUM(J15:J15)</f>
        <v>0</v>
      </c>
      <c r="K16" s="174"/>
      <c r="L16" s="175"/>
      <c r="M16" s="175"/>
      <c r="N16" s="176"/>
      <c r="O16" s="225"/>
      <c r="P16" s="218"/>
      <c r="Q16" s="174"/>
      <c r="R16" s="175"/>
      <c r="S16" s="391"/>
      <c r="T16" s="425" t="s">
        <v>159</v>
      </c>
      <c r="U16" s="393">
        <f>SUM(U15:U15)</f>
        <v>290</v>
      </c>
      <c r="V16" s="417">
        <f>SUM(V15:V15)</f>
        <v>0</v>
      </c>
      <c r="W16" s="533"/>
      <c r="X16" s="513"/>
      <c r="Y16" s="514"/>
      <c r="Z16" s="515" t="s">
        <v>159</v>
      </c>
      <c r="AA16" s="530">
        <f>SUM(AA15:AA15)</f>
        <v>0</v>
      </c>
      <c r="AB16" s="506">
        <f>SUM(AB15:AB15)</f>
        <v>0</v>
      </c>
    </row>
    <row r="17" spans="1:28" s="148" customFormat="1" ht="23.25" customHeight="1" x14ac:dyDescent="0.15">
      <c r="A17" s="579" t="s">
        <v>299</v>
      </c>
      <c r="B17" s="580"/>
      <c r="C17" s="581"/>
      <c r="D17" s="226" t="s">
        <v>306</v>
      </c>
      <c r="E17" s="458"/>
      <c r="F17" s="480"/>
      <c r="G17" s="449" t="s">
        <v>300</v>
      </c>
      <c r="H17" s="450"/>
      <c r="I17" s="451"/>
      <c r="J17" s="501"/>
      <c r="K17" s="201"/>
      <c r="L17" s="202"/>
      <c r="M17" s="377" t="s">
        <v>300</v>
      </c>
      <c r="N17" s="400" t="s">
        <v>401</v>
      </c>
      <c r="O17" s="404">
        <v>1170</v>
      </c>
      <c r="P17" s="41"/>
      <c r="Q17" s="227"/>
      <c r="R17" s="178"/>
      <c r="S17" s="428" t="s">
        <v>97</v>
      </c>
      <c r="T17" s="378"/>
      <c r="U17" s="429">
        <v>240</v>
      </c>
      <c r="V17" s="91"/>
      <c r="W17" s="534"/>
      <c r="X17" s="535"/>
      <c r="Y17" s="536" t="s">
        <v>308</v>
      </c>
      <c r="Z17" s="450"/>
      <c r="AA17" s="537"/>
      <c r="AB17" s="538"/>
    </row>
    <row r="18" spans="1:28" s="148" customFormat="1" ht="23.25" customHeight="1" x14ac:dyDescent="0.15">
      <c r="A18" s="582"/>
      <c r="B18" s="583"/>
      <c r="C18" s="584"/>
      <c r="D18" s="192" t="s">
        <v>68</v>
      </c>
      <c r="E18" s="453"/>
      <c r="F18" s="454"/>
      <c r="G18" s="449" t="s">
        <v>301</v>
      </c>
      <c r="H18" s="455"/>
      <c r="I18" s="456"/>
      <c r="J18" s="501"/>
      <c r="K18" s="161" t="s">
        <v>118</v>
      </c>
      <c r="L18" s="56"/>
      <c r="M18" s="377" t="s">
        <v>301</v>
      </c>
      <c r="N18" s="379" t="s">
        <v>173</v>
      </c>
      <c r="O18" s="552">
        <v>430</v>
      </c>
      <c r="P18" s="41"/>
      <c r="Q18" s="124"/>
      <c r="R18" s="50"/>
      <c r="S18" s="204"/>
      <c r="T18" s="51"/>
      <c r="U18" s="205"/>
      <c r="V18" s="130"/>
      <c r="W18" s="539" t="s">
        <v>436</v>
      </c>
      <c r="X18" s="454"/>
      <c r="Y18" s="464"/>
      <c r="Z18" s="465"/>
      <c r="AA18" s="466"/>
      <c r="AB18" s="526"/>
    </row>
    <row r="19" spans="1:28" s="148" customFormat="1" ht="23.25" customHeight="1" x14ac:dyDescent="0.15">
      <c r="A19" s="582"/>
      <c r="B19" s="583"/>
      <c r="C19" s="584"/>
      <c r="D19" s="665" t="s">
        <v>307</v>
      </c>
      <c r="E19" s="453"/>
      <c r="F19" s="454"/>
      <c r="G19" s="449" t="s">
        <v>33</v>
      </c>
      <c r="H19" s="455"/>
      <c r="I19" s="456"/>
      <c r="J19" s="501"/>
      <c r="K19" s="124"/>
      <c r="L19" s="50"/>
      <c r="M19" s="19"/>
      <c r="N19" s="51"/>
      <c r="O19" s="52"/>
      <c r="P19" s="125"/>
      <c r="Q19" s="46"/>
      <c r="R19" s="47"/>
      <c r="S19" s="185"/>
      <c r="T19" s="48"/>
      <c r="U19" s="186"/>
      <c r="V19" s="42"/>
      <c r="W19" s="539" t="s">
        <v>437</v>
      </c>
      <c r="X19" s="540"/>
      <c r="Y19" s="541"/>
      <c r="Z19" s="542"/>
      <c r="AA19" s="543"/>
      <c r="AB19" s="544"/>
    </row>
    <row r="20" spans="1:28" s="148" customFormat="1" ht="23.25" customHeight="1" x14ac:dyDescent="0.15">
      <c r="A20" s="582"/>
      <c r="B20" s="583"/>
      <c r="C20" s="584"/>
      <c r="D20" s="650"/>
      <c r="E20" s="453"/>
      <c r="F20" s="454"/>
      <c r="G20" s="449" t="s">
        <v>302</v>
      </c>
      <c r="H20" s="455" t="s">
        <v>303</v>
      </c>
      <c r="I20" s="456"/>
      <c r="J20" s="501"/>
      <c r="K20" s="46"/>
      <c r="L20" s="47"/>
      <c r="M20" s="221"/>
      <c r="N20" s="48"/>
      <c r="O20" s="7"/>
      <c r="P20" s="42"/>
      <c r="Q20" s="46"/>
      <c r="R20" s="47"/>
      <c r="S20" s="185"/>
      <c r="T20" s="48"/>
      <c r="U20" s="186"/>
      <c r="V20" s="42"/>
      <c r="W20" s="539" t="s">
        <v>438</v>
      </c>
      <c r="X20" s="454"/>
      <c r="Y20" s="464"/>
      <c r="Z20" s="465"/>
      <c r="AA20" s="466"/>
      <c r="AB20" s="526"/>
    </row>
    <row r="21" spans="1:28" s="148" customFormat="1" ht="23.25" customHeight="1" x14ac:dyDescent="0.15">
      <c r="A21" s="582"/>
      <c r="B21" s="583"/>
      <c r="C21" s="584"/>
      <c r="D21" s="192" t="s">
        <v>69</v>
      </c>
      <c r="E21" s="453"/>
      <c r="F21" s="454"/>
      <c r="G21" s="449" t="s">
        <v>304</v>
      </c>
      <c r="H21" s="455" t="s">
        <v>303</v>
      </c>
      <c r="I21" s="456"/>
      <c r="J21" s="501"/>
      <c r="K21" s="59"/>
      <c r="L21" s="53"/>
      <c r="M21" s="70"/>
      <c r="N21" s="54"/>
      <c r="O21" s="93"/>
      <c r="P21" s="43"/>
      <c r="Q21" s="59"/>
      <c r="R21" s="53"/>
      <c r="S21" s="156"/>
      <c r="T21" s="54"/>
      <c r="U21" s="207"/>
      <c r="V21" s="43"/>
      <c r="W21" s="539" t="s">
        <v>439</v>
      </c>
      <c r="X21" s="454"/>
      <c r="Y21" s="464"/>
      <c r="Z21" s="465"/>
      <c r="AA21" s="466"/>
      <c r="AB21" s="526"/>
    </row>
    <row r="22" spans="1:28" s="148" customFormat="1" ht="23.25" customHeight="1" x14ac:dyDescent="0.15">
      <c r="A22" s="423" t="s">
        <v>89</v>
      </c>
      <c r="B22" s="574">
        <f>SUM(I22,O22,U22,AA22)</f>
        <v>1840</v>
      </c>
      <c r="C22" s="574"/>
      <c r="D22" s="424">
        <f>SUM(J22,P22,V22,AB22)</f>
        <v>0</v>
      </c>
      <c r="E22" s="512"/>
      <c r="F22" s="513"/>
      <c r="G22" s="514"/>
      <c r="H22" s="515" t="s">
        <v>159</v>
      </c>
      <c r="I22" s="478">
        <f>SUM(I17:I21)</f>
        <v>0</v>
      </c>
      <c r="J22" s="503">
        <f>SUM(J17:J21)</f>
        <v>0</v>
      </c>
      <c r="K22" s="211"/>
      <c r="L22" s="175"/>
      <c r="M22" s="391"/>
      <c r="N22" s="425" t="s">
        <v>159</v>
      </c>
      <c r="O22" s="393">
        <f>SUM(O17:O18)</f>
        <v>1600</v>
      </c>
      <c r="P22" s="417">
        <f>SUM(P17:P18)</f>
        <v>0</v>
      </c>
      <c r="Q22" s="211"/>
      <c r="R22" s="175"/>
      <c r="S22" s="391"/>
      <c r="T22" s="425" t="s">
        <v>159</v>
      </c>
      <c r="U22" s="393">
        <f>SUM(U17)</f>
        <v>240</v>
      </c>
      <c r="V22" s="418">
        <f>SUM(V17)</f>
        <v>0</v>
      </c>
      <c r="W22" s="512"/>
      <c r="X22" s="513"/>
      <c r="Y22" s="514"/>
      <c r="Z22" s="515" t="s">
        <v>159</v>
      </c>
      <c r="AA22" s="530">
        <f>SUM(AA17)</f>
        <v>0</v>
      </c>
      <c r="AB22" s="506">
        <f>SUM(AB17)</f>
        <v>0</v>
      </c>
    </row>
    <row r="23" spans="1:28" s="148" customFormat="1" ht="23.25" customHeight="1" x14ac:dyDescent="0.15">
      <c r="A23" s="579" t="s">
        <v>105</v>
      </c>
      <c r="B23" s="580"/>
      <c r="C23" s="581"/>
      <c r="D23" s="222" t="s">
        <v>87</v>
      </c>
      <c r="E23" s="458"/>
      <c r="F23" s="448"/>
      <c r="G23" s="524" t="s">
        <v>305</v>
      </c>
      <c r="H23" s="460" t="s">
        <v>303</v>
      </c>
      <c r="I23" s="451"/>
      <c r="J23" s="504"/>
      <c r="K23" s="106"/>
      <c r="L23" s="107"/>
      <c r="M23" s="179"/>
      <c r="N23" s="66"/>
      <c r="O23" s="180"/>
      <c r="P23" s="68"/>
      <c r="Q23" s="13"/>
      <c r="R23" s="3"/>
      <c r="S23" s="179"/>
      <c r="T23" s="66"/>
      <c r="U23" s="180"/>
      <c r="V23" s="68"/>
      <c r="W23" s="539" t="s">
        <v>440</v>
      </c>
      <c r="X23" s="532"/>
      <c r="Y23" s="545"/>
      <c r="Z23" s="546"/>
      <c r="AA23" s="547"/>
      <c r="AB23" s="548"/>
    </row>
    <row r="24" spans="1:28" s="148" customFormat="1" ht="23.25" customHeight="1" x14ac:dyDescent="0.15">
      <c r="A24" s="423" t="s">
        <v>89</v>
      </c>
      <c r="B24" s="574">
        <f>SUM(I24)</f>
        <v>0</v>
      </c>
      <c r="C24" s="574"/>
      <c r="D24" s="424">
        <f>SUM(J24)</f>
        <v>0</v>
      </c>
      <c r="E24" s="527"/>
      <c r="F24" s="476"/>
      <c r="G24" s="476"/>
      <c r="H24" s="477" t="s">
        <v>159</v>
      </c>
      <c r="I24" s="478">
        <f>SUM(I23:I23)</f>
        <v>0</v>
      </c>
      <c r="J24" s="506">
        <f>SUM(J23:J23)</f>
        <v>0</v>
      </c>
      <c r="K24" s="174"/>
      <c r="L24" s="175"/>
      <c r="M24" s="175"/>
      <c r="N24" s="176"/>
      <c r="O24" s="225"/>
      <c r="P24" s="218"/>
      <c r="Q24" s="174"/>
      <c r="R24" s="175"/>
      <c r="S24" s="175"/>
      <c r="T24" s="176"/>
      <c r="U24" s="225"/>
      <c r="V24" s="218"/>
      <c r="W24" s="533"/>
      <c r="X24" s="513"/>
      <c r="Y24" s="513"/>
      <c r="Z24" s="549"/>
      <c r="AA24" s="550"/>
      <c r="AB24" s="551"/>
    </row>
    <row r="25" spans="1:28" ht="23.25" customHeight="1" x14ac:dyDescent="0.15">
      <c r="A25" s="212" t="s">
        <v>196</v>
      </c>
      <c r="B25" s="212"/>
      <c r="C25" s="212"/>
      <c r="D25" s="213"/>
      <c r="E25" s="213"/>
      <c r="F25" s="213"/>
      <c r="G25" s="213"/>
      <c r="I25" s="213"/>
      <c r="J25" s="214"/>
      <c r="K25" s="214"/>
      <c r="L25" s="214"/>
      <c r="M25" s="214"/>
      <c r="O25" s="214"/>
      <c r="P25" s="214"/>
      <c r="Q25" s="214"/>
      <c r="R25" s="214"/>
      <c r="S25" s="214"/>
      <c r="U25" s="214"/>
      <c r="V25" s="215"/>
      <c r="W25" s="430"/>
      <c r="X25" s="431"/>
      <c r="Y25" s="395"/>
      <c r="Z25" s="395" t="s">
        <v>226</v>
      </c>
      <c r="AA25" s="390">
        <f>SUM(B14,B16,B22,B24)</f>
        <v>3780</v>
      </c>
      <c r="AB25" s="427">
        <f>D14+D16+D22+D24</f>
        <v>0</v>
      </c>
    </row>
    <row r="26" spans="1:28" s="193" customFormat="1" ht="9.75" customHeight="1" x14ac:dyDescent="0.15">
      <c r="A26" s="195" t="s">
        <v>363</v>
      </c>
      <c r="B26" s="195"/>
      <c r="C26" s="195"/>
      <c r="H26" s="194"/>
      <c r="J26" s="195"/>
      <c r="K26" s="219"/>
      <c r="L26" s="219"/>
      <c r="M26" s="219"/>
      <c r="N26" s="220"/>
      <c r="O26" s="219"/>
      <c r="P26" s="219"/>
      <c r="Q26" s="195"/>
      <c r="R26" s="195"/>
      <c r="T26" s="194"/>
      <c r="Z26" s="194"/>
    </row>
    <row r="27" spans="1:28" s="193" customFormat="1" ht="9.75" customHeight="1" x14ac:dyDescent="0.15">
      <c r="A27" s="195" t="s">
        <v>412</v>
      </c>
      <c r="B27" s="195"/>
      <c r="C27" s="195"/>
      <c r="H27" s="194"/>
      <c r="J27" s="195"/>
      <c r="N27" s="194"/>
      <c r="Q27" s="195"/>
      <c r="R27" s="195"/>
      <c r="T27" s="194"/>
      <c r="Z27" s="194"/>
    </row>
    <row r="28" spans="1:28" s="193" customFormat="1" ht="5.25" customHeight="1" x14ac:dyDescent="0.15">
      <c r="A28" s="195"/>
      <c r="B28" s="195"/>
      <c r="C28" s="195"/>
      <c r="H28" s="194"/>
      <c r="J28" s="195"/>
      <c r="N28" s="194"/>
      <c r="Q28" s="195"/>
      <c r="R28" s="195"/>
      <c r="T28" s="194"/>
      <c r="Z28" s="194"/>
    </row>
    <row r="29" spans="1:28" s="193" customFormat="1" ht="12" customHeight="1" x14ac:dyDescent="0.15">
      <c r="A29" s="195" t="s">
        <v>337</v>
      </c>
      <c r="B29" s="195"/>
      <c r="C29" s="195"/>
      <c r="H29" s="194"/>
      <c r="J29" s="195"/>
      <c r="N29" s="194"/>
      <c r="Q29" s="195"/>
      <c r="R29" s="195"/>
      <c r="T29" s="194"/>
      <c r="Z29" s="194"/>
    </row>
    <row r="30" spans="1:28" s="193" customFormat="1" ht="12" customHeight="1" x14ac:dyDescent="0.15">
      <c r="A30" s="193" t="s">
        <v>411</v>
      </c>
      <c r="H30" s="194"/>
      <c r="N30" s="194"/>
      <c r="Q30" s="195"/>
      <c r="R30" s="195"/>
      <c r="T30" s="194"/>
      <c r="Z30" s="194"/>
    </row>
    <row r="31" spans="1:28" s="193" customFormat="1" ht="11.25" customHeight="1" x14ac:dyDescent="0.15">
      <c r="H31" s="194"/>
      <c r="J31" s="195"/>
      <c r="N31" s="194"/>
      <c r="P31" s="196"/>
      <c r="Q31" s="196"/>
      <c r="R31" s="196"/>
      <c r="T31" s="194"/>
      <c r="Z31" s="194"/>
    </row>
    <row r="32" spans="1:28" s="193" customFormat="1" ht="11.25" customHeight="1" x14ac:dyDescent="0.15">
      <c r="D32" s="195"/>
      <c r="H32" s="194"/>
      <c r="N32" s="194"/>
      <c r="T32" s="194"/>
      <c r="Z32" s="194"/>
    </row>
    <row r="33" spans="8:26" s="193" customFormat="1" ht="11.25" customHeight="1" x14ac:dyDescent="0.15">
      <c r="H33" s="194"/>
      <c r="J33" s="195"/>
      <c r="N33" s="194"/>
      <c r="T33" s="194"/>
      <c r="Z33" s="194"/>
    </row>
    <row r="34" spans="8:26" s="193" customFormat="1" ht="10.5" x14ac:dyDescent="0.15">
      <c r="H34" s="194"/>
      <c r="J34" s="195"/>
      <c r="N34" s="194"/>
      <c r="T34" s="194"/>
      <c r="Z34" s="194"/>
    </row>
    <row r="35" spans="8:26" s="193" customFormat="1" ht="10.5" x14ac:dyDescent="0.15">
      <c r="H35" s="194"/>
      <c r="J35" s="195"/>
      <c r="N35" s="194"/>
      <c r="T35" s="194"/>
      <c r="Z35" s="194"/>
    </row>
    <row r="36" spans="8:26" s="193" customFormat="1" ht="10.5" x14ac:dyDescent="0.15">
      <c r="H36" s="194"/>
      <c r="J36" s="195"/>
      <c r="M36" s="195"/>
      <c r="N36" s="194"/>
      <c r="O36" s="195"/>
      <c r="T36" s="194"/>
      <c r="Z36" s="194"/>
    </row>
    <row r="37" spans="8:26" s="193" customFormat="1" ht="10.5" x14ac:dyDescent="0.15">
      <c r="H37" s="194"/>
      <c r="J37" s="195"/>
      <c r="N37" s="194"/>
      <c r="T37" s="194"/>
      <c r="Z37" s="194"/>
    </row>
    <row r="38" spans="8:26" s="193" customFormat="1" ht="10.5" x14ac:dyDescent="0.15">
      <c r="H38" s="194"/>
      <c r="J38" s="195"/>
      <c r="N38" s="194"/>
      <c r="T38" s="194"/>
      <c r="Z38" s="194"/>
    </row>
    <row r="39" spans="8:26" s="193" customFormat="1" ht="10.5" x14ac:dyDescent="0.15">
      <c r="H39" s="194"/>
      <c r="J39" s="195"/>
      <c r="N39" s="194"/>
      <c r="T39" s="194"/>
      <c r="Z39" s="194"/>
    </row>
  </sheetData>
  <mergeCells count="45">
    <mergeCell ref="A3:B3"/>
    <mergeCell ref="N3:P3"/>
    <mergeCell ref="Q3:V3"/>
    <mergeCell ref="AA3:AB3"/>
    <mergeCell ref="A1:J2"/>
    <mergeCell ref="D3:L3"/>
    <mergeCell ref="K1:T1"/>
    <mergeCell ref="K2:T2"/>
    <mergeCell ref="W3:Z3"/>
    <mergeCell ref="Y1:AB1"/>
    <mergeCell ref="Q6:S6"/>
    <mergeCell ref="A4:B4"/>
    <mergeCell ref="N4:P4"/>
    <mergeCell ref="Q4:V5"/>
    <mergeCell ref="AA6:AB6"/>
    <mergeCell ref="K6:P6"/>
    <mergeCell ref="B5:P5"/>
    <mergeCell ref="D4:L4"/>
    <mergeCell ref="H6:I6"/>
    <mergeCell ref="B6:F6"/>
    <mergeCell ref="T6:V6"/>
    <mergeCell ref="W6:Z6"/>
    <mergeCell ref="W5:Z5"/>
    <mergeCell ref="W4:Z4"/>
    <mergeCell ref="AA4:AB4"/>
    <mergeCell ref="AA5:AB5"/>
    <mergeCell ref="A7:C8"/>
    <mergeCell ref="D7:D8"/>
    <mergeCell ref="E7:J7"/>
    <mergeCell ref="K7:P7"/>
    <mergeCell ref="Q7:V7"/>
    <mergeCell ref="W7:AB7"/>
    <mergeCell ref="E8:H8"/>
    <mergeCell ref="K8:N8"/>
    <mergeCell ref="Q8:T8"/>
    <mergeCell ref="W8:Z8"/>
    <mergeCell ref="A9:C13"/>
    <mergeCell ref="B14:C14"/>
    <mergeCell ref="A23:C23"/>
    <mergeCell ref="B24:C24"/>
    <mergeCell ref="D19:D20"/>
    <mergeCell ref="B16:C16"/>
    <mergeCell ref="A17:C21"/>
    <mergeCell ref="B22:C22"/>
    <mergeCell ref="A15:C15"/>
  </mergeCells>
  <phoneticPr fontId="2"/>
  <conditionalFormatting sqref="G9:G12 S9:S13 G15 G17:G21 S17:S21">
    <cfRule type="expression" dxfId="33" priority="33">
      <formula>$G$9</formula>
    </cfRule>
  </conditionalFormatting>
  <conditionalFormatting sqref="G9:G13 S9:S13 G15">
    <cfRule type="expression" dxfId="32" priority="32">
      <formula>J9&gt;0</formula>
    </cfRule>
  </conditionalFormatting>
  <conditionalFormatting sqref="G17:G21 S17:S21 G23">
    <cfRule type="expression" dxfId="31" priority="11">
      <formula>J17&gt;0</formula>
    </cfRule>
  </conditionalFormatting>
  <conditionalFormatting sqref="G23">
    <cfRule type="expression" dxfId="30" priority="12">
      <formula>$G$9</formula>
    </cfRule>
  </conditionalFormatting>
  <conditionalFormatting sqref="M9:M10">
    <cfRule type="expression" dxfId="29" priority="17">
      <formula>$G$9</formula>
    </cfRule>
    <cfRule type="expression" dxfId="28" priority="18">
      <formula>P9&gt;0</formula>
    </cfRule>
  </conditionalFormatting>
  <conditionalFormatting sqref="M15">
    <cfRule type="expression" dxfId="27" priority="27">
      <formula>$G$9</formula>
    </cfRule>
    <cfRule type="expression" dxfId="26" priority="28">
      <formula>P15&gt;0</formula>
    </cfRule>
  </conditionalFormatting>
  <conditionalFormatting sqref="M17:M18">
    <cfRule type="expression" dxfId="25" priority="5">
      <formula>$G$9</formula>
    </cfRule>
    <cfRule type="expression" dxfId="24" priority="6">
      <formula>P17&gt;0</formula>
    </cfRule>
  </conditionalFormatting>
  <conditionalFormatting sqref="M23">
    <cfRule type="expression" dxfId="23" priority="9">
      <formula>$G$9</formula>
    </cfRule>
    <cfRule type="expression" dxfId="22" priority="10">
      <formula>P23&gt;0</formula>
    </cfRule>
  </conditionalFormatting>
  <conditionalFormatting sqref="S15">
    <cfRule type="expression" dxfId="21" priority="19">
      <formula>$G$9</formula>
    </cfRule>
    <cfRule type="expression" dxfId="20" priority="20">
      <formula>V15&gt;0</formula>
    </cfRule>
  </conditionalFormatting>
  <conditionalFormatting sqref="S23">
    <cfRule type="expression" dxfId="19" priority="7">
      <formula>$G$9</formula>
    </cfRule>
    <cfRule type="expression" dxfId="18" priority="8">
      <formula>V23&gt;0</formula>
    </cfRule>
  </conditionalFormatting>
  <conditionalFormatting sqref="Y9:Y12">
    <cfRule type="expression" dxfId="17" priority="16">
      <formula>$G$9</formula>
    </cfRule>
  </conditionalFormatting>
  <conditionalFormatting sqref="Y9:Y13">
    <cfRule type="expression" dxfId="16" priority="15">
      <formula>AB9&gt;0</formula>
    </cfRule>
  </conditionalFormatting>
  <conditionalFormatting sqref="Y15">
    <cfRule type="expression" dxfId="15" priority="13">
      <formula>$G$9</formula>
    </cfRule>
    <cfRule type="expression" dxfId="14" priority="14">
      <formula>AB15&gt;0</formula>
    </cfRule>
  </conditionalFormatting>
  <conditionalFormatting sqref="Y17:Y20">
    <cfRule type="expression" dxfId="13" priority="4">
      <formula>$G$9</formula>
    </cfRule>
  </conditionalFormatting>
  <conditionalFormatting sqref="Y17:Y21">
    <cfRule type="expression" dxfId="12" priority="3">
      <formula>AB17&gt;0</formula>
    </cfRule>
  </conditionalFormatting>
  <conditionalFormatting sqref="Y23">
    <cfRule type="expression" dxfId="11" priority="1">
      <formula>$G$9</formula>
    </cfRule>
    <cfRule type="expression" dxfId="10" priority="2">
      <formula>AB23&gt;0</formula>
    </cfRule>
  </conditionalFormatting>
  <dataValidations count="1">
    <dataValidation type="decimal" allowBlank="1" showErrorMessage="1" errorTitle="ｴﾗｰ" error="販売店持ち部数内の枚数を入力してください。" sqref="J15 V15 P15 P12:P13 P9:P10 AB9:AB13 J9:J13 V9:V13 AB15 J23 V23 P23 P20:P21 P17:P18 AB17:AB21 AB23 V17:V21 J17:J21" xr:uid="{57177A76-1FE4-4EA7-A487-CEE67D5162FC}">
      <formula1>0</formula1>
      <formula2>I9</formula2>
    </dataValidation>
  </dataValidations>
  <printOptions horizontalCentered="1"/>
  <pageMargins left="3.937007874015748E-2" right="3.937007874015748E-2" top="0.39370078740157483" bottom="0" header="0" footer="0"/>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4FFF-642D-4CD9-8188-44E1C298559F}">
  <dimension ref="A1:AB34"/>
  <sheetViews>
    <sheetView showGridLines="0" showZeros="0" view="pageBreakPreview" zoomScale="90" zoomScaleNormal="100" zoomScaleSheetLayoutView="90" workbookViewId="0">
      <selection activeCell="D3" sqref="D3:L3"/>
    </sheetView>
  </sheetViews>
  <sheetFormatPr defaultRowHeight="13.5" x14ac:dyDescent="0.15"/>
  <cols>
    <col min="1" max="1" width="5.375" style="137" customWidth="1"/>
    <col min="2" max="2" width="4.375" style="137" customWidth="1"/>
    <col min="3" max="3" width="2.375" style="137" customWidth="1"/>
    <col min="4" max="4" width="7.25" style="137" customWidth="1"/>
    <col min="5" max="5" width="2.375" style="137" customWidth="1"/>
    <col min="6" max="6" width="0.5" style="137" customWidth="1"/>
    <col min="7" max="7" width="8.125" style="137" customWidth="1"/>
    <col min="8" max="8" width="5.5" style="197" customWidth="1"/>
    <col min="9" max="9" width="7.5" style="137" customWidth="1"/>
    <col min="10" max="10" width="8.125" style="137" customWidth="1"/>
    <col min="11" max="11" width="2.375" style="137" customWidth="1"/>
    <col min="12" max="12" width="0.5" style="137" customWidth="1"/>
    <col min="13" max="13" width="8.75" style="137" customWidth="1"/>
    <col min="14" max="14" width="4.625" style="197" customWidth="1"/>
    <col min="15" max="15" width="7.5" style="137" customWidth="1"/>
    <col min="16" max="16" width="8.125" style="137" customWidth="1"/>
    <col min="17" max="17" width="2.875" style="137" customWidth="1"/>
    <col min="18" max="18" width="0.5" style="137" customWidth="1"/>
    <col min="19" max="19" width="8.75" style="137" customWidth="1"/>
    <col min="20" max="20" width="3.125" style="197" customWidth="1"/>
    <col min="21" max="21" width="7.5" style="137" customWidth="1"/>
    <col min="22" max="22" width="8.125" style="137" customWidth="1"/>
    <col min="23" max="23" width="2.875" style="137" customWidth="1"/>
    <col min="24" max="24" width="0.5" style="137" customWidth="1"/>
    <col min="25" max="25" width="9.5" style="137" customWidth="1"/>
    <col min="26" max="26" width="4.125" style="197" customWidth="1"/>
    <col min="27" max="27" width="7.5" style="137" customWidth="1"/>
    <col min="28" max="28" width="8.125" style="137" customWidth="1"/>
    <col min="29" max="16384" width="9" style="137"/>
  </cols>
  <sheetData>
    <row r="1" spans="1:28" ht="22.5" customHeight="1" x14ac:dyDescent="0.15">
      <c r="A1" s="575" t="s">
        <v>11</v>
      </c>
      <c r="B1" s="575"/>
      <c r="C1" s="575"/>
      <c r="D1" s="575"/>
      <c r="E1" s="575"/>
      <c r="F1" s="575"/>
      <c r="G1" s="575"/>
      <c r="H1" s="575"/>
      <c r="I1" s="575"/>
      <c r="J1" s="575"/>
      <c r="K1" s="577" t="s">
        <v>331</v>
      </c>
      <c r="L1" s="577"/>
      <c r="M1" s="577"/>
      <c r="N1" s="577"/>
      <c r="O1" s="577"/>
      <c r="P1" s="577"/>
      <c r="Q1" s="577"/>
      <c r="R1" s="577"/>
      <c r="S1" s="577"/>
      <c r="T1" s="577"/>
      <c r="U1" s="135"/>
      <c r="V1" s="135"/>
      <c r="W1" s="136"/>
      <c r="X1" s="136"/>
      <c r="Y1" s="593" t="s">
        <v>329</v>
      </c>
      <c r="Z1" s="593"/>
      <c r="AA1" s="594"/>
      <c r="AB1" s="594"/>
    </row>
    <row r="2" spans="1:28" ht="13.5" customHeight="1" x14ac:dyDescent="0.15">
      <c r="A2" s="576"/>
      <c r="B2" s="576"/>
      <c r="C2" s="576"/>
      <c r="D2" s="576"/>
      <c r="E2" s="576"/>
      <c r="F2" s="576"/>
      <c r="G2" s="576"/>
      <c r="H2" s="576"/>
      <c r="I2" s="576"/>
      <c r="J2" s="576"/>
      <c r="K2" s="578" t="s">
        <v>444</v>
      </c>
      <c r="L2" s="578"/>
      <c r="M2" s="578"/>
      <c r="N2" s="578"/>
      <c r="O2" s="578"/>
      <c r="P2" s="578"/>
      <c r="Q2" s="578"/>
      <c r="R2" s="578"/>
      <c r="S2" s="578"/>
      <c r="T2" s="578"/>
      <c r="U2" s="138"/>
      <c r="V2" s="138"/>
      <c r="W2" s="136"/>
      <c r="X2" s="136"/>
      <c r="Y2" s="139"/>
      <c r="Z2" s="139"/>
      <c r="AA2" s="140"/>
      <c r="AB2" s="140" t="s">
        <v>330</v>
      </c>
    </row>
    <row r="3" spans="1:28" s="143" customFormat="1" ht="22.5" customHeight="1" x14ac:dyDescent="0.15">
      <c r="A3" s="656" t="s">
        <v>379</v>
      </c>
      <c r="B3" s="596"/>
      <c r="C3" s="132" t="s">
        <v>381</v>
      </c>
      <c r="D3" s="643"/>
      <c r="E3" s="643"/>
      <c r="F3" s="643"/>
      <c r="G3" s="643"/>
      <c r="H3" s="643"/>
      <c r="I3" s="643"/>
      <c r="J3" s="643"/>
      <c r="K3" s="643"/>
      <c r="L3" s="643"/>
      <c r="M3" s="142" t="s">
        <v>384</v>
      </c>
      <c r="N3" s="597"/>
      <c r="O3" s="597"/>
      <c r="P3" s="598"/>
      <c r="Q3" s="637" t="s">
        <v>71</v>
      </c>
      <c r="R3" s="596"/>
      <c r="S3" s="638"/>
      <c r="T3" s="638"/>
      <c r="U3" s="638"/>
      <c r="V3" s="639"/>
      <c r="W3" s="647" t="s">
        <v>72</v>
      </c>
      <c r="X3" s="648"/>
      <c r="Y3" s="648"/>
      <c r="Z3" s="648"/>
      <c r="AA3" s="640">
        <f>AB22</f>
        <v>0</v>
      </c>
      <c r="AB3" s="641"/>
    </row>
    <row r="4" spans="1:28" s="143" customFormat="1" ht="22.5" customHeight="1" x14ac:dyDescent="0.15">
      <c r="A4" s="658" t="s">
        <v>383</v>
      </c>
      <c r="B4" s="621"/>
      <c r="C4" s="133" t="s">
        <v>380</v>
      </c>
      <c r="D4" s="634"/>
      <c r="E4" s="634"/>
      <c r="F4" s="634"/>
      <c r="G4" s="634"/>
      <c r="H4" s="634"/>
      <c r="I4" s="634"/>
      <c r="J4" s="634"/>
      <c r="K4" s="634"/>
      <c r="L4" s="634"/>
      <c r="M4" s="144" t="s">
        <v>384</v>
      </c>
      <c r="N4" s="622"/>
      <c r="O4" s="622"/>
      <c r="P4" s="623"/>
      <c r="Q4" s="624"/>
      <c r="R4" s="625"/>
      <c r="S4" s="625"/>
      <c r="T4" s="625"/>
      <c r="U4" s="625"/>
      <c r="V4" s="626"/>
      <c r="W4" s="646" t="s">
        <v>73</v>
      </c>
      <c r="X4" s="631"/>
      <c r="Y4" s="631"/>
      <c r="Z4" s="631"/>
      <c r="AA4" s="644">
        <f>SUM(秋田市:大館市!AA3)</f>
        <v>0</v>
      </c>
      <c r="AB4" s="645"/>
    </row>
    <row r="5" spans="1:28" s="143" customFormat="1" ht="22.5" customHeight="1" x14ac:dyDescent="0.15">
      <c r="A5" s="198" t="s">
        <v>375</v>
      </c>
      <c r="B5" s="631"/>
      <c r="C5" s="631"/>
      <c r="D5" s="631"/>
      <c r="E5" s="631"/>
      <c r="F5" s="631"/>
      <c r="G5" s="631"/>
      <c r="H5" s="631"/>
      <c r="I5" s="631"/>
      <c r="J5" s="631"/>
      <c r="K5" s="631"/>
      <c r="L5" s="631"/>
      <c r="M5" s="631"/>
      <c r="N5" s="631"/>
      <c r="O5" s="631"/>
      <c r="P5" s="632"/>
      <c r="Q5" s="627"/>
      <c r="R5" s="628"/>
      <c r="S5" s="628"/>
      <c r="T5" s="628"/>
      <c r="U5" s="628"/>
      <c r="V5" s="629"/>
      <c r="W5" s="635" t="s">
        <v>84</v>
      </c>
      <c r="X5" s="636"/>
      <c r="Y5" s="636"/>
      <c r="Z5" s="636"/>
      <c r="AA5" s="618"/>
      <c r="AB5" s="619"/>
    </row>
    <row r="6" spans="1:28" s="143" customFormat="1" ht="22.5" customHeight="1" x14ac:dyDescent="0.15">
      <c r="A6" s="199" t="s">
        <v>376</v>
      </c>
      <c r="B6" s="591"/>
      <c r="C6" s="591"/>
      <c r="D6" s="591"/>
      <c r="E6" s="591"/>
      <c r="F6" s="592"/>
      <c r="G6" s="200" t="s">
        <v>377</v>
      </c>
      <c r="H6" s="591"/>
      <c r="I6" s="592"/>
      <c r="J6" s="200" t="s">
        <v>378</v>
      </c>
      <c r="K6" s="591"/>
      <c r="L6" s="591"/>
      <c r="M6" s="591"/>
      <c r="N6" s="591"/>
      <c r="O6" s="591"/>
      <c r="P6" s="592"/>
      <c r="Q6" s="605" t="s">
        <v>92</v>
      </c>
      <c r="R6" s="605"/>
      <c r="S6" s="606"/>
      <c r="T6" s="589"/>
      <c r="U6" s="589"/>
      <c r="V6" s="590"/>
      <c r="W6" s="607" t="s">
        <v>91</v>
      </c>
      <c r="X6" s="608"/>
      <c r="Y6" s="608"/>
      <c r="Z6" s="608"/>
      <c r="AA6" s="599"/>
      <c r="AB6" s="600"/>
    </row>
    <row r="7" spans="1:28" s="148" customFormat="1" ht="27" customHeight="1" x14ac:dyDescent="0.15">
      <c r="A7" s="609" t="s">
        <v>95</v>
      </c>
      <c r="B7" s="610"/>
      <c r="C7" s="611"/>
      <c r="D7" s="615" t="s">
        <v>0</v>
      </c>
      <c r="E7" s="617" t="s">
        <v>13</v>
      </c>
      <c r="F7" s="602"/>
      <c r="G7" s="603"/>
      <c r="H7" s="603"/>
      <c r="I7" s="603"/>
      <c r="J7" s="657"/>
      <c r="K7" s="617" t="s">
        <v>4</v>
      </c>
      <c r="L7" s="602"/>
      <c r="M7" s="603"/>
      <c r="N7" s="603"/>
      <c r="O7" s="603"/>
      <c r="P7" s="604"/>
      <c r="Q7" s="602" t="s">
        <v>5</v>
      </c>
      <c r="R7" s="602"/>
      <c r="S7" s="603"/>
      <c r="T7" s="603"/>
      <c r="U7" s="603"/>
      <c r="V7" s="604"/>
      <c r="W7" s="677" t="s">
        <v>327</v>
      </c>
      <c r="X7" s="674"/>
      <c r="Y7" s="675"/>
      <c r="Z7" s="675"/>
      <c r="AA7" s="675"/>
      <c r="AB7" s="676"/>
    </row>
    <row r="8" spans="1:28" s="148" customFormat="1" ht="17.25" customHeight="1" x14ac:dyDescent="0.15">
      <c r="A8" s="612"/>
      <c r="B8" s="613"/>
      <c r="C8" s="614"/>
      <c r="D8" s="616"/>
      <c r="E8" s="585" t="s">
        <v>335</v>
      </c>
      <c r="F8" s="586"/>
      <c r="G8" s="586"/>
      <c r="H8" s="587"/>
      <c r="I8" s="149" t="s">
        <v>157</v>
      </c>
      <c r="J8" s="150" t="s">
        <v>6</v>
      </c>
      <c r="K8" s="585" t="s">
        <v>335</v>
      </c>
      <c r="L8" s="586"/>
      <c r="M8" s="586"/>
      <c r="N8" s="587"/>
      <c r="O8" s="149" t="s">
        <v>157</v>
      </c>
      <c r="P8" s="150" t="s">
        <v>6</v>
      </c>
      <c r="Q8" s="585" t="s">
        <v>335</v>
      </c>
      <c r="R8" s="586"/>
      <c r="S8" s="586"/>
      <c r="T8" s="587"/>
      <c r="U8" s="149" t="s">
        <v>157</v>
      </c>
      <c r="V8" s="150" t="s">
        <v>6</v>
      </c>
      <c r="W8" s="585" t="s">
        <v>85</v>
      </c>
      <c r="X8" s="586"/>
      <c r="Y8" s="586"/>
      <c r="Z8" s="587"/>
      <c r="AA8" s="149" t="s">
        <v>157</v>
      </c>
      <c r="AB8" s="150" t="s">
        <v>6</v>
      </c>
    </row>
    <row r="9" spans="1:28" s="148" customFormat="1" ht="29.25" customHeight="1" x14ac:dyDescent="0.15">
      <c r="A9" s="579" t="s">
        <v>11</v>
      </c>
      <c r="B9" s="651"/>
      <c r="C9" s="652"/>
      <c r="D9" s="152"/>
      <c r="E9" s="458"/>
      <c r="F9" s="480"/>
      <c r="G9" s="449" t="s">
        <v>310</v>
      </c>
      <c r="H9" s="450" t="s">
        <v>405</v>
      </c>
      <c r="I9" s="528"/>
      <c r="J9" s="504"/>
      <c r="K9" s="201"/>
      <c r="L9" s="202"/>
      <c r="M9" s="377" t="s">
        <v>320</v>
      </c>
      <c r="N9" s="400" t="s">
        <v>165</v>
      </c>
      <c r="O9" s="404">
        <v>2060</v>
      </c>
      <c r="P9" s="71"/>
      <c r="Q9" s="203"/>
      <c r="R9" s="202"/>
      <c r="S9" s="377" t="s">
        <v>321</v>
      </c>
      <c r="T9" s="400" t="s">
        <v>174</v>
      </c>
      <c r="U9" s="404">
        <v>930</v>
      </c>
      <c r="V9" s="71"/>
      <c r="W9" s="458"/>
      <c r="X9" s="480"/>
      <c r="Y9" s="449" t="s">
        <v>310</v>
      </c>
      <c r="Z9" s="455" t="s">
        <v>323</v>
      </c>
      <c r="AA9" s="451"/>
      <c r="AB9" s="452"/>
    </row>
    <row r="10" spans="1:28" s="148" customFormat="1" ht="29.25" customHeight="1" x14ac:dyDescent="0.15">
      <c r="A10" s="653"/>
      <c r="B10" s="654"/>
      <c r="C10" s="655"/>
      <c r="D10" s="160"/>
      <c r="E10" s="453"/>
      <c r="F10" s="454"/>
      <c r="G10" s="449" t="s">
        <v>311</v>
      </c>
      <c r="H10" s="455" t="s">
        <v>133</v>
      </c>
      <c r="I10" s="529"/>
      <c r="J10" s="452"/>
      <c r="K10" s="124"/>
      <c r="L10" s="50"/>
      <c r="M10" s="204"/>
      <c r="N10" s="51"/>
      <c r="O10" s="205"/>
      <c r="P10" s="130"/>
      <c r="Q10" s="206"/>
      <c r="R10" s="50"/>
      <c r="S10" s="377" t="s">
        <v>322</v>
      </c>
      <c r="T10" s="419" t="s">
        <v>174</v>
      </c>
      <c r="U10" s="420">
        <v>730</v>
      </c>
      <c r="V10" s="41"/>
      <c r="W10" s="453"/>
      <c r="X10" s="454"/>
      <c r="Y10" s="449" t="s">
        <v>311</v>
      </c>
      <c r="Z10" s="455" t="s">
        <v>323</v>
      </c>
      <c r="AA10" s="456"/>
      <c r="AB10" s="452"/>
    </row>
    <row r="11" spans="1:28" s="148" customFormat="1" ht="29.25" customHeight="1" x14ac:dyDescent="0.15">
      <c r="A11" s="653"/>
      <c r="B11" s="654"/>
      <c r="C11" s="655"/>
      <c r="D11" s="160"/>
      <c r="E11" s="453"/>
      <c r="F11" s="454"/>
      <c r="G11" s="449" t="s">
        <v>115</v>
      </c>
      <c r="H11" s="455"/>
      <c r="I11" s="529"/>
      <c r="J11" s="452"/>
      <c r="K11" s="46"/>
      <c r="L11" s="47"/>
      <c r="M11" s="185"/>
      <c r="N11" s="48"/>
      <c r="O11" s="186"/>
      <c r="P11" s="42"/>
      <c r="Q11" s="124"/>
      <c r="R11" s="50"/>
      <c r="S11" s="204"/>
      <c r="T11" s="51"/>
      <c r="U11" s="205"/>
      <c r="V11" s="130"/>
      <c r="W11" s="453" t="s">
        <v>114</v>
      </c>
      <c r="X11" s="454"/>
      <c r="Y11" s="449" t="s">
        <v>115</v>
      </c>
      <c r="Z11" s="455" t="s">
        <v>323</v>
      </c>
      <c r="AA11" s="456"/>
      <c r="AB11" s="452"/>
    </row>
    <row r="12" spans="1:28" s="148" customFormat="1" ht="29.25" customHeight="1" x14ac:dyDescent="0.15">
      <c r="A12" s="653"/>
      <c r="B12" s="654"/>
      <c r="C12" s="655"/>
      <c r="D12" s="160"/>
      <c r="E12" s="453"/>
      <c r="F12" s="454"/>
      <c r="G12" s="449" t="s">
        <v>32</v>
      </c>
      <c r="H12" s="455"/>
      <c r="I12" s="529"/>
      <c r="J12" s="452"/>
      <c r="K12" s="46"/>
      <c r="L12" s="47"/>
      <c r="M12" s="185"/>
      <c r="N12" s="48"/>
      <c r="O12" s="186"/>
      <c r="P12" s="42"/>
      <c r="Q12" s="46"/>
      <c r="R12" s="47"/>
      <c r="S12" s="185"/>
      <c r="T12" s="48"/>
      <c r="U12" s="186"/>
      <c r="V12" s="42"/>
      <c r="W12" s="453" t="s">
        <v>114</v>
      </c>
      <c r="X12" s="454"/>
      <c r="Y12" s="449" t="s">
        <v>32</v>
      </c>
      <c r="Z12" s="455" t="s">
        <v>323</v>
      </c>
      <c r="AA12" s="456"/>
      <c r="AB12" s="452"/>
    </row>
    <row r="13" spans="1:28" s="148" customFormat="1" ht="29.25" customHeight="1" x14ac:dyDescent="0.15">
      <c r="A13" s="653"/>
      <c r="B13" s="654"/>
      <c r="C13" s="655"/>
      <c r="D13" s="160"/>
      <c r="E13" s="453"/>
      <c r="F13" s="454"/>
      <c r="G13" s="449" t="s">
        <v>313</v>
      </c>
      <c r="H13" s="455"/>
      <c r="I13" s="529"/>
      <c r="J13" s="452"/>
      <c r="K13" s="46"/>
      <c r="L13" s="47"/>
      <c r="M13" s="185"/>
      <c r="N13" s="48"/>
      <c r="O13" s="186"/>
      <c r="P13" s="42"/>
      <c r="Q13" s="46"/>
      <c r="R13" s="47"/>
      <c r="S13" s="185"/>
      <c r="T13" s="48"/>
      <c r="U13" s="186"/>
      <c r="V13" s="42"/>
      <c r="W13" s="453" t="s">
        <v>114</v>
      </c>
      <c r="X13" s="454"/>
      <c r="Y13" s="449" t="s">
        <v>320</v>
      </c>
      <c r="Z13" s="455" t="s">
        <v>324</v>
      </c>
      <c r="AA13" s="456"/>
      <c r="AB13" s="452"/>
    </row>
    <row r="14" spans="1:28" s="148" customFormat="1" ht="29.25" customHeight="1" x14ac:dyDescent="0.15">
      <c r="A14" s="653"/>
      <c r="B14" s="654"/>
      <c r="C14" s="655"/>
      <c r="D14" s="160"/>
      <c r="E14" s="453"/>
      <c r="F14" s="454"/>
      <c r="G14" s="449" t="s">
        <v>312</v>
      </c>
      <c r="H14" s="455" t="s">
        <v>405</v>
      </c>
      <c r="I14" s="529"/>
      <c r="J14" s="452"/>
      <c r="K14" s="46"/>
      <c r="L14" s="47"/>
      <c r="M14" s="185"/>
      <c r="N14" s="48"/>
      <c r="O14" s="186"/>
      <c r="P14" s="42"/>
      <c r="Q14" s="46"/>
      <c r="R14" s="47"/>
      <c r="S14" s="185"/>
      <c r="T14" s="48"/>
      <c r="U14" s="186"/>
      <c r="V14" s="42"/>
      <c r="W14" s="453" t="s">
        <v>114</v>
      </c>
      <c r="X14" s="454"/>
      <c r="Y14" s="449" t="s">
        <v>325</v>
      </c>
      <c r="Z14" s="455" t="s">
        <v>326</v>
      </c>
      <c r="AA14" s="456"/>
      <c r="AB14" s="452"/>
    </row>
    <row r="15" spans="1:28" s="148" customFormat="1" ht="29.25" customHeight="1" x14ac:dyDescent="0.15">
      <c r="A15" s="653"/>
      <c r="B15" s="654"/>
      <c r="C15" s="655"/>
      <c r="D15" s="160"/>
      <c r="E15" s="553"/>
      <c r="F15" s="554"/>
      <c r="G15" s="555"/>
      <c r="H15" s="556"/>
      <c r="I15" s="557"/>
      <c r="J15" s="558"/>
      <c r="K15" s="46"/>
      <c r="L15" s="47"/>
      <c r="M15" s="185"/>
      <c r="N15" s="48"/>
      <c r="O15" s="186"/>
      <c r="P15" s="42"/>
      <c r="Q15" s="46"/>
      <c r="R15" s="47"/>
      <c r="S15" s="185"/>
      <c r="T15" s="48"/>
      <c r="U15" s="186"/>
      <c r="V15" s="42"/>
      <c r="W15" s="453" t="s">
        <v>114</v>
      </c>
      <c r="X15" s="454"/>
      <c r="Y15" s="449" t="s">
        <v>316</v>
      </c>
      <c r="Z15" s="455"/>
      <c r="AA15" s="456"/>
      <c r="AB15" s="452"/>
    </row>
    <row r="16" spans="1:28" s="148" customFormat="1" ht="29.25" customHeight="1" x14ac:dyDescent="0.15">
      <c r="A16" s="653"/>
      <c r="B16" s="654"/>
      <c r="C16" s="655"/>
      <c r="D16" s="160"/>
      <c r="E16" s="559"/>
      <c r="F16" s="540"/>
      <c r="G16" s="541"/>
      <c r="H16" s="542"/>
      <c r="I16" s="543"/>
      <c r="J16" s="544"/>
      <c r="K16" s="46"/>
      <c r="L16" s="47"/>
      <c r="M16" s="185"/>
      <c r="N16" s="48"/>
      <c r="O16" s="186"/>
      <c r="P16" s="42"/>
      <c r="Q16" s="46"/>
      <c r="R16" s="47"/>
      <c r="S16" s="185"/>
      <c r="T16" s="48"/>
      <c r="U16" s="186"/>
      <c r="V16" s="42"/>
      <c r="W16" s="453" t="s">
        <v>114</v>
      </c>
      <c r="X16" s="454"/>
      <c r="Y16" s="449" t="s">
        <v>317</v>
      </c>
      <c r="Z16" s="455"/>
      <c r="AA16" s="456"/>
      <c r="AB16" s="452"/>
    </row>
    <row r="17" spans="1:28" s="148" customFormat="1" ht="29.25" customHeight="1" x14ac:dyDescent="0.15">
      <c r="A17" s="653"/>
      <c r="B17" s="654"/>
      <c r="C17" s="655"/>
      <c r="D17" s="160"/>
      <c r="E17" s="559"/>
      <c r="F17" s="540"/>
      <c r="G17" s="541"/>
      <c r="H17" s="542"/>
      <c r="I17" s="543"/>
      <c r="J17" s="544"/>
      <c r="K17" s="46"/>
      <c r="L17" s="47"/>
      <c r="M17" s="185"/>
      <c r="N17" s="48"/>
      <c r="O17" s="186"/>
      <c r="P17" s="42"/>
      <c r="Q17" s="46"/>
      <c r="R17" s="47"/>
      <c r="S17" s="185"/>
      <c r="T17" s="48"/>
      <c r="U17" s="186"/>
      <c r="V17" s="42"/>
      <c r="W17" s="453" t="s">
        <v>114</v>
      </c>
      <c r="X17" s="454"/>
      <c r="Y17" s="449" t="s">
        <v>32</v>
      </c>
      <c r="Z17" s="455"/>
      <c r="AA17" s="456"/>
      <c r="AB17" s="452"/>
    </row>
    <row r="18" spans="1:28" s="148" customFormat="1" ht="29.25" customHeight="1" x14ac:dyDescent="0.15">
      <c r="A18" s="653"/>
      <c r="B18" s="654"/>
      <c r="C18" s="655"/>
      <c r="D18" s="171"/>
      <c r="E18" s="560"/>
      <c r="F18" s="483"/>
      <c r="G18" s="520"/>
      <c r="H18" s="521"/>
      <c r="I18" s="561"/>
      <c r="J18" s="562"/>
      <c r="K18" s="59"/>
      <c r="L18" s="53"/>
      <c r="M18" s="23"/>
      <c r="N18" s="54"/>
      <c r="O18" s="55"/>
      <c r="P18" s="61"/>
      <c r="Q18" s="59"/>
      <c r="R18" s="53"/>
      <c r="S18" s="156"/>
      <c r="T18" s="54"/>
      <c r="U18" s="207"/>
      <c r="V18" s="43"/>
      <c r="W18" s="453"/>
      <c r="X18" s="454"/>
      <c r="Y18" s="449" t="s">
        <v>318</v>
      </c>
      <c r="Z18" s="455" t="s">
        <v>323</v>
      </c>
      <c r="AA18" s="456"/>
      <c r="AB18" s="452"/>
    </row>
    <row r="19" spans="1:28" s="148" customFormat="1" ht="29.25" customHeight="1" x14ac:dyDescent="0.15">
      <c r="A19" s="653"/>
      <c r="B19" s="654"/>
      <c r="C19" s="655"/>
      <c r="D19" s="192" t="s">
        <v>67</v>
      </c>
      <c r="E19" s="482"/>
      <c r="F19" s="483"/>
      <c r="G19" s="470" t="s">
        <v>314</v>
      </c>
      <c r="H19" s="471" t="s">
        <v>405</v>
      </c>
      <c r="I19" s="523"/>
      <c r="J19" s="511"/>
      <c r="K19" s="59"/>
      <c r="L19" s="53"/>
      <c r="M19" s="156"/>
      <c r="N19" s="54"/>
      <c r="O19" s="207"/>
      <c r="P19" s="43"/>
      <c r="Q19" s="59"/>
      <c r="R19" s="53"/>
      <c r="S19" s="156"/>
      <c r="T19" s="54"/>
      <c r="U19" s="207"/>
      <c r="V19" s="43"/>
      <c r="W19" s="453"/>
      <c r="X19" s="454"/>
      <c r="Y19" s="449" t="s">
        <v>314</v>
      </c>
      <c r="Z19" s="455" t="s">
        <v>323</v>
      </c>
      <c r="AA19" s="456"/>
      <c r="AB19" s="452"/>
    </row>
    <row r="20" spans="1:28" s="148" customFormat="1" ht="29.25" customHeight="1" x14ac:dyDescent="0.15">
      <c r="A20" s="653"/>
      <c r="B20" s="654"/>
      <c r="C20" s="655"/>
      <c r="D20" s="192" t="s">
        <v>309</v>
      </c>
      <c r="E20" s="453"/>
      <c r="F20" s="454"/>
      <c r="G20" s="449" t="s">
        <v>315</v>
      </c>
      <c r="H20" s="455"/>
      <c r="I20" s="529"/>
      <c r="J20" s="452"/>
      <c r="K20" s="161"/>
      <c r="L20" s="56"/>
      <c r="M20" s="377" t="s">
        <v>319</v>
      </c>
      <c r="N20" s="379" t="s">
        <v>407</v>
      </c>
      <c r="O20" s="386">
        <v>440</v>
      </c>
      <c r="P20" s="82"/>
      <c r="Q20" s="59"/>
      <c r="R20" s="53"/>
      <c r="S20" s="156"/>
      <c r="T20" s="54"/>
      <c r="U20" s="207"/>
      <c r="V20" s="43"/>
      <c r="W20" s="453"/>
      <c r="X20" s="454"/>
      <c r="Y20" s="449" t="s">
        <v>319</v>
      </c>
      <c r="Z20" s="455" t="s">
        <v>324</v>
      </c>
      <c r="AA20" s="456"/>
      <c r="AB20" s="452"/>
    </row>
    <row r="21" spans="1:28" s="148" customFormat="1" ht="29.25" customHeight="1" x14ac:dyDescent="0.15">
      <c r="A21" s="423" t="s">
        <v>89</v>
      </c>
      <c r="B21" s="574">
        <f>SUM(I21,O21,U21,AA21)</f>
        <v>4160</v>
      </c>
      <c r="C21" s="574"/>
      <c r="D21" s="210">
        <f>SUM(J21,P21,V21,AB21)</f>
        <v>0</v>
      </c>
      <c r="E21" s="512"/>
      <c r="F21" s="513"/>
      <c r="G21" s="514"/>
      <c r="H21" s="515" t="s">
        <v>159</v>
      </c>
      <c r="I21" s="478">
        <f>SUM(I9:I14,I19:I20)</f>
        <v>0</v>
      </c>
      <c r="J21" s="525">
        <f>SUM(J9:J14,J19:J20)</f>
        <v>0</v>
      </c>
      <c r="K21" s="211"/>
      <c r="L21" s="175"/>
      <c r="M21" s="391"/>
      <c r="N21" s="425" t="s">
        <v>159</v>
      </c>
      <c r="O21" s="393">
        <f>SUM(O9,O20)</f>
        <v>2500</v>
      </c>
      <c r="P21" s="418">
        <f>SUM(P9,P20)</f>
        <v>0</v>
      </c>
      <c r="Q21" s="211"/>
      <c r="R21" s="175"/>
      <c r="S21" s="391"/>
      <c r="T21" s="425" t="s">
        <v>159</v>
      </c>
      <c r="U21" s="393">
        <f>SUM(U9:U10)</f>
        <v>1660</v>
      </c>
      <c r="V21" s="418">
        <f>SUM(V9:V10)</f>
        <v>0</v>
      </c>
      <c r="W21" s="512"/>
      <c r="X21" s="513"/>
      <c r="Y21" s="514"/>
      <c r="Z21" s="515" t="s">
        <v>159</v>
      </c>
      <c r="AA21" s="478">
        <f>SUM(AA9:AA20)</f>
        <v>0</v>
      </c>
      <c r="AB21" s="506">
        <f>SUM(AB9:AB20)</f>
        <v>0</v>
      </c>
    </row>
    <row r="22" spans="1:28" ht="29.25" customHeight="1" x14ac:dyDescent="0.15">
      <c r="A22" s="212" t="s">
        <v>328</v>
      </c>
      <c r="B22" s="212"/>
      <c r="C22" s="212"/>
      <c r="D22" s="213"/>
      <c r="E22" s="213"/>
      <c r="F22" s="213"/>
      <c r="G22" s="213"/>
      <c r="I22" s="213"/>
      <c r="J22" s="214"/>
      <c r="K22" s="214"/>
      <c r="L22" s="214"/>
      <c r="M22" s="214"/>
      <c r="O22" s="214"/>
      <c r="P22" s="214"/>
      <c r="Q22" s="214"/>
      <c r="R22" s="214"/>
      <c r="S22" s="214"/>
      <c r="U22" s="214"/>
      <c r="V22" s="215"/>
      <c r="W22" s="216"/>
      <c r="X22" s="217"/>
      <c r="Y22" s="395"/>
      <c r="Z22" s="395" t="s">
        <v>226</v>
      </c>
      <c r="AA22" s="390">
        <f>B21</f>
        <v>4160</v>
      </c>
      <c r="AB22" s="427">
        <f>D21</f>
        <v>0</v>
      </c>
    </row>
    <row r="23" spans="1:28" s="193" customFormat="1" ht="9.75" customHeight="1" x14ac:dyDescent="0.15">
      <c r="A23" s="195"/>
      <c r="B23" s="195"/>
      <c r="C23" s="195"/>
      <c r="H23" s="194"/>
      <c r="J23" s="195"/>
      <c r="K23" s="219"/>
      <c r="L23" s="219"/>
      <c r="M23" s="219"/>
      <c r="N23" s="220"/>
      <c r="O23" s="219"/>
      <c r="P23" s="219"/>
      <c r="Q23" s="195"/>
      <c r="R23" s="195"/>
      <c r="T23" s="194"/>
      <c r="Z23" s="194"/>
    </row>
    <row r="24" spans="1:28" s="193" customFormat="1" ht="16.5" customHeight="1" x14ac:dyDescent="0.15">
      <c r="A24" s="195" t="s">
        <v>403</v>
      </c>
      <c r="B24" s="195"/>
      <c r="C24" s="195"/>
      <c r="H24" s="194"/>
      <c r="J24" s="195"/>
      <c r="N24" s="194"/>
      <c r="Q24" s="195"/>
      <c r="R24" s="195"/>
      <c r="T24" s="194"/>
      <c r="Z24" s="194"/>
    </row>
    <row r="25" spans="1:28" s="193" customFormat="1" ht="11.25" customHeight="1" x14ac:dyDescent="0.15">
      <c r="H25" s="194"/>
      <c r="N25" s="194"/>
      <c r="Q25" s="195"/>
      <c r="R25" s="195"/>
      <c r="T25" s="194"/>
      <c r="Z25" s="194"/>
    </row>
    <row r="26" spans="1:28" s="193" customFormat="1" ht="11.25" customHeight="1" x14ac:dyDescent="0.15">
      <c r="H26" s="194"/>
      <c r="J26" s="195"/>
      <c r="N26" s="194"/>
      <c r="P26" s="196"/>
      <c r="Q26" s="196"/>
      <c r="R26" s="196"/>
      <c r="T26" s="194"/>
      <c r="Z26" s="194"/>
    </row>
    <row r="27" spans="1:28" s="193" customFormat="1" ht="11.25" customHeight="1" x14ac:dyDescent="0.15">
      <c r="D27" s="195"/>
      <c r="H27" s="194"/>
      <c r="N27" s="194"/>
      <c r="T27" s="194"/>
      <c r="Z27" s="194"/>
    </row>
    <row r="28" spans="1:28" s="193" customFormat="1" ht="11.25" customHeight="1" x14ac:dyDescent="0.15">
      <c r="H28" s="194"/>
      <c r="J28" s="195"/>
      <c r="N28" s="194"/>
      <c r="T28" s="194"/>
      <c r="Z28" s="194"/>
    </row>
    <row r="29" spans="1:28" s="193" customFormat="1" ht="10.5" x14ac:dyDescent="0.15">
      <c r="H29" s="194"/>
      <c r="J29" s="195"/>
      <c r="N29" s="194"/>
      <c r="T29" s="194"/>
      <c r="Z29" s="194"/>
    </row>
    <row r="30" spans="1:28" s="193" customFormat="1" ht="10.5" x14ac:dyDescent="0.15">
      <c r="H30" s="194"/>
      <c r="J30" s="195"/>
      <c r="N30" s="194"/>
      <c r="T30" s="194"/>
      <c r="Z30" s="194"/>
    </row>
    <row r="31" spans="1:28" s="193" customFormat="1" ht="10.5" x14ac:dyDescent="0.15">
      <c r="H31" s="194"/>
      <c r="J31" s="195"/>
      <c r="M31" s="195"/>
      <c r="N31" s="194"/>
      <c r="O31" s="195"/>
      <c r="T31" s="194"/>
      <c r="Z31" s="194"/>
    </row>
    <row r="32" spans="1:28" s="193" customFormat="1" ht="10.5" x14ac:dyDescent="0.15">
      <c r="H32" s="194"/>
      <c r="J32" s="195"/>
      <c r="N32" s="194"/>
      <c r="T32" s="194"/>
      <c r="Z32" s="194"/>
    </row>
    <row r="33" spans="8:26" s="193" customFormat="1" ht="10.5" x14ac:dyDescent="0.15">
      <c r="H33" s="194"/>
      <c r="J33" s="195"/>
      <c r="N33" s="194"/>
      <c r="T33" s="194"/>
      <c r="Z33" s="194"/>
    </row>
    <row r="34" spans="8:26" s="193" customFormat="1" ht="10.5" x14ac:dyDescent="0.15">
      <c r="H34" s="194"/>
      <c r="J34" s="195"/>
      <c r="N34" s="194"/>
      <c r="T34" s="194"/>
      <c r="Z34" s="194"/>
    </row>
  </sheetData>
  <mergeCells count="38">
    <mergeCell ref="W6:Z6"/>
    <mergeCell ref="W5:Z5"/>
    <mergeCell ref="W4:Z4"/>
    <mergeCell ref="W3:Z3"/>
    <mergeCell ref="Y1:AB1"/>
    <mergeCell ref="AA4:AB4"/>
    <mergeCell ref="AA5:AB5"/>
    <mergeCell ref="AA6:AB6"/>
    <mergeCell ref="A3:B3"/>
    <mergeCell ref="N3:P3"/>
    <mergeCell ref="Q3:V3"/>
    <mergeCell ref="AA3:AB3"/>
    <mergeCell ref="A1:J2"/>
    <mergeCell ref="K1:T1"/>
    <mergeCell ref="K2:T2"/>
    <mergeCell ref="D3:L3"/>
    <mergeCell ref="Q6:S6"/>
    <mergeCell ref="A4:B4"/>
    <mergeCell ref="N4:P4"/>
    <mergeCell ref="Q4:V5"/>
    <mergeCell ref="B5:P5"/>
    <mergeCell ref="T6:V6"/>
    <mergeCell ref="D4:L4"/>
    <mergeCell ref="H6:I6"/>
    <mergeCell ref="B6:F6"/>
    <mergeCell ref="K6:P6"/>
    <mergeCell ref="W7:AB7"/>
    <mergeCell ref="E8:H8"/>
    <mergeCell ref="W8:Z8"/>
    <mergeCell ref="B21:C21"/>
    <mergeCell ref="A9:C20"/>
    <mergeCell ref="K8:N8"/>
    <mergeCell ref="Q8:T8"/>
    <mergeCell ref="A7:C8"/>
    <mergeCell ref="D7:D8"/>
    <mergeCell ref="E7:J7"/>
    <mergeCell ref="K7:P7"/>
    <mergeCell ref="Q7:V7"/>
  </mergeCells>
  <phoneticPr fontId="2"/>
  <conditionalFormatting sqref="G9:G20">
    <cfRule type="expression" dxfId="9" priority="31">
      <formula>J9&gt;0</formula>
    </cfRule>
    <cfRule type="expression" dxfId="8" priority="32">
      <formula>$G$9</formula>
    </cfRule>
  </conditionalFormatting>
  <conditionalFormatting sqref="M9:M17">
    <cfRule type="expression" dxfId="7" priority="25">
      <formula>$G$9</formula>
    </cfRule>
    <cfRule type="expression" dxfId="6" priority="26">
      <formula>P9&gt;0</formula>
    </cfRule>
  </conditionalFormatting>
  <conditionalFormatting sqref="M19:M20">
    <cfRule type="expression" dxfId="5" priority="5">
      <formula>$G$9</formula>
    </cfRule>
    <cfRule type="expression" dxfId="4" priority="6">
      <formula>P19&gt;0</formula>
    </cfRule>
  </conditionalFormatting>
  <conditionalFormatting sqref="S9:S20">
    <cfRule type="expression" dxfId="3" priority="1">
      <formula>$G$9</formula>
    </cfRule>
    <cfRule type="expression" dxfId="2" priority="2">
      <formula>V9&gt;0</formula>
    </cfRule>
  </conditionalFormatting>
  <conditionalFormatting sqref="Y9:Y19">
    <cfRule type="expression" dxfId="1" priority="24">
      <formula>$G$9</formula>
    </cfRule>
  </conditionalFormatting>
  <conditionalFormatting sqref="Y9:Y20">
    <cfRule type="expression" dxfId="0" priority="23">
      <formula>AB9&gt;0</formula>
    </cfRule>
  </conditionalFormatting>
  <dataValidations count="1">
    <dataValidation type="decimal" allowBlank="1" showErrorMessage="1" errorTitle="ｴﾗｰ" error="販売店持ち部数内の枚数を入力してください。" sqref="AB9:AB20 P9:P17 V9:V20 P19:P20 J9:J20" xr:uid="{83EEE9B8-4596-4D23-B639-370878D7F48B}">
      <formula1>0</formula1>
      <formula2>I9</formula2>
    </dataValidation>
  </dataValidations>
  <printOptions horizontalCentered="1"/>
  <pageMargins left="3.937007874015748E-2" right="3.937007874015748E-2" top="0.39370078740157483"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市郡別・新聞別 </vt:lpstr>
      <vt:lpstr>秋田市</vt:lpstr>
      <vt:lpstr>潟上・男鹿・南秋・能代・山本</vt:lpstr>
      <vt:lpstr>横手・湯沢・雄勝</vt:lpstr>
      <vt:lpstr>大仙・仙北</vt:lpstr>
      <vt:lpstr>由利本荘・にかほ</vt:lpstr>
      <vt:lpstr>鹿角・北秋田</vt:lpstr>
      <vt:lpstr>大館市</vt:lpstr>
      <vt:lpstr>横手・湯沢・雄勝!Print_Area</vt:lpstr>
      <vt:lpstr>潟上・男鹿・南秋・能代・山本!Print_Area</vt:lpstr>
      <vt:lpstr>'市郡別・新聞別 '!Print_Area</vt:lpstr>
      <vt:lpstr>鹿角・北秋田!Print_Area</vt:lpstr>
      <vt:lpstr>秋田市!Print_Area</vt:lpstr>
      <vt:lpstr>大館市!Print_Area</vt:lpstr>
      <vt:lpstr>大仙・仙北!Print_Area</vt:lpstr>
      <vt:lpstr>由利本荘・にかほ!Print_Area</vt:lpstr>
    </vt:vector>
  </TitlesOfParts>
  <Company>（株）さきがけ折込センター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SIC130</dc:creator>
  <cp:lastModifiedBy>啓 佐々木</cp:lastModifiedBy>
  <cp:lastPrinted>2025-07-07T03:17:53Z</cp:lastPrinted>
  <dcterms:created xsi:type="dcterms:W3CDTF">2000-05-30T04:43:08Z</dcterms:created>
  <dcterms:modified xsi:type="dcterms:W3CDTF">2026-02-27T06:46:42Z</dcterms:modified>
</cp:coreProperties>
</file>